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<sst xmlns="http://schemas.openxmlformats.org/spreadsheetml/2006/main" count="124" uniqueCount="73">
  <si>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</si>
  <si>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</si>
  <si>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</si>
  <si>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</si>
  <si>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</si>
  <si>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</si>
  <si>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</si>
  <si>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</si>
  <si>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</si>
  <si>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</si>
  <si>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</si>
  <si>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</si>
  <si>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</si>
  <si>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</si>
  <si>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</si>
  <si>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</si>
  <si>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</si>
  <si>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</si>
  <si>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</si>
  <si>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</si>
  <si>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</si>
  <si>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</si>
  <si>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</si>
  <si>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</si>
  <si>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</si>
  <si>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</si>
  <si>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Komáromi Tibor</t>
  </si>
  <si>
    <t>Majzik Zsuzsanna</t>
  </si>
  <si>
    <t>Pilisi Gábor</t>
  </si>
  <si>
    <t>Flóris Pál</t>
  </si>
  <si>
    <t>Péter Gábor</t>
  </si>
  <si>
    <t>Miskei Vendel</t>
  </si>
  <si>
    <t>Straubinger Szilvia</t>
  </si>
  <si>
    <t>Brucker Lilla</t>
  </si>
  <si>
    <t>Karácsonyi- Horváth Edit</t>
  </si>
  <si>
    <t>Bujdos Ferenc</t>
  </si>
  <si>
    <t>Béda György</t>
  </si>
  <si>
    <t>Aranyos Géza</t>
  </si>
  <si>
    <t>Paks</t>
  </si>
  <si>
    <t>Horváth Tamás</t>
  </si>
  <si>
    <t>TMSZSE-II.</t>
  </si>
  <si>
    <t>TMSZSE-I.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</si>
  <si>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</si>
  <si>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</si>
  <si>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</si>
  <si>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</si>
  <si>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</si>
  <si>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</si>
  <si>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</si>
  <si>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Fastron AC Tolna</t>
  </si>
  <si>
    <t>Andriska Attila</t>
  </si>
  <si>
    <t>MMG-AM</t>
  </si>
  <si>
    <t>Alsónána SE</t>
  </si>
  <si>
    <t>Veres Barna</t>
  </si>
  <si>
    <t>Rózsa Sándor</t>
  </si>
  <si>
    <t>Angyal Sándor</t>
  </si>
  <si>
    <t>Bartal Gergő</t>
  </si>
  <si>
    <t>Dömötör Marcell</t>
  </si>
  <si>
    <t>TMSZSE I</t>
  </si>
  <si>
    <t>Főfainé Balics Viktória</t>
  </si>
  <si>
    <t>Petőcz Erik</t>
  </si>
  <si>
    <t>Denkinger Barna</t>
  </si>
  <si>
    <t>Bonyhád</t>
  </si>
  <si>
    <t>Tóth Rómeó</t>
  </si>
  <si>
    <t>Dr. Bíró Gyula</t>
  </si>
  <si>
    <t>Borbandi György</t>
  </si>
  <si>
    <t>Kerekes Gábor</t>
  </si>
  <si>
    <t>Kiss Andrea</t>
  </si>
  <si>
    <t>SZEGESK</t>
  </si>
  <si>
    <t>Kőművesné Farkas Erika</t>
  </si>
  <si>
    <t>Ujváry-M. Géza</t>
  </si>
  <si>
    <t>Fogler Péter</t>
  </si>
  <si>
    <t>Kiss Ferenc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</si>
</sst>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0"/>
  <sheetViews>
    <sheetView tabSelected="1" zoomScale="130" zoomScaleNormal="130" zoomScalePageLayoutView="0" workbookViewId="0" topLeftCell="A49">
      <selection activeCell="N64" sqref="N64"/>
    </sheetView>
  </sheetViews>
  <sheetFormatPr defaultColWidth="9.00390625" defaultRowHeight="12.75"/>
  <cols>
    <col min="1" max="1" width="21.125" style="48" customWidth="1"/>
    <col min="2" max="2" width="15.25390625" style="60" customWidth="1"/>
    <col min="3" max="4" width="4.75390625" style="60" customWidth="1"/>
    <col min="5" max="5" width="4.625" style="60" customWidth="1"/>
    <col min="6" max="6" width="6.25390625" style="60" customWidth="1"/>
    <col min="7" max="15" width="2.75390625" style="23" customWidth="1"/>
    <col min="16" max="16" width="5.00390625" style="0" customWidth="1"/>
    <col min="17" max="17" width="3.00390625" style="0" customWidth="1"/>
    <col min="18" max="18" width="3.625" style="0" customWidth="1"/>
    <col min="19" max="19" width="9.25390625" style="0" customWidth="1"/>
    <col min="20" max="20" width="4.875" style="0" customWidth="1"/>
    <col min="21" max="21" width="4.00390625" style="0" customWidth="1"/>
    <col min="22" max="22" width="4.25390625" style="0" customWidth="1"/>
    <col min="23" max="23" width="7.625" style="0" customWidth="1"/>
  </cols>
  <sheetData>
    <row r="2" spans="1:23" s="36" customFormat="1" ht="13.5" customHeight="1" thickBot="1">
      <c r="A2" s="39" t="s">
        <v>25</v>
      </c>
      <c r="B2" s="60"/>
      <c r="C2" s="85"/>
      <c r="D2" s="85"/>
      <c r="E2" s="85"/>
      <c r="F2" s="85"/>
      <c r="G2" s="75"/>
      <c r="H2" s="76"/>
      <c r="I2" s="75"/>
      <c r="J2" s="75"/>
      <c r="K2" s="75"/>
      <c r="L2" s="75"/>
      <c r="M2" s="75"/>
      <c r="N2" s="75"/>
      <c r="O2" s="75"/>
      <c r="P2" s="90"/>
      <c r="Q2" s="90"/>
      <c r="R2" s="90"/>
      <c r="S2" s="90"/>
      <c r="T2"/>
      <c r="U2"/>
      <c r="V2"/>
      <c r="W2"/>
    </row>
    <row r="3" spans="1:23" ht="13.5" customHeight="1" thickBot="1">
      <c r="A3" s="39"/>
      <c r="B3" s="61"/>
      <c r="C3" s="158" t="s">
        <v>45</v>
      </c>
      <c r="D3" s="158"/>
      <c r="E3" s="158"/>
      <c r="F3" s="158"/>
      <c r="G3" s="155" t="s">
        <v>0</v>
      </c>
      <c r="H3" s="155"/>
      <c r="I3" s="155"/>
      <c r="J3" s="155"/>
      <c r="K3" s="155"/>
      <c r="L3" s="155"/>
      <c r="M3" s="155"/>
      <c r="N3" s="155"/>
      <c r="O3" s="155"/>
      <c r="P3" s="156" t="s">
        <v>48</v>
      </c>
      <c r="Q3" s="156"/>
      <c r="R3" s="156"/>
      <c r="S3" s="156"/>
      <c r="T3" s="159" t="s">
        <v>46</v>
      </c>
      <c r="U3" s="160"/>
      <c r="V3" s="160"/>
      <c r="W3" s="161"/>
    </row>
    <row r="4" spans="1:23" ht="13.5" customHeight="1" thickBot="1">
      <c r="A4" s="58" t="s">
        <v>1</v>
      </c>
      <c r="B4" s="58" t="s">
        <v>2</v>
      </c>
      <c r="C4" s="86" t="s">
        <v>3</v>
      </c>
      <c r="D4" s="87" t="s">
        <v>4</v>
      </c>
      <c r="E4" s="88" t="s">
        <v>5</v>
      </c>
      <c r="F4" s="89" t="s">
        <v>6</v>
      </c>
      <c r="G4" s="49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86" t="s">
        <v>3</v>
      </c>
      <c r="Q4" s="87" t="s">
        <v>4</v>
      </c>
      <c r="R4" s="88" t="s">
        <v>5</v>
      </c>
      <c r="S4" s="89" t="s">
        <v>6</v>
      </c>
      <c r="T4" s="91" t="s">
        <v>47</v>
      </c>
      <c r="U4" s="92" t="s">
        <v>4</v>
      </c>
      <c r="V4" s="93" t="s">
        <v>5</v>
      </c>
      <c r="W4" s="94" t="s">
        <v>6</v>
      </c>
    </row>
    <row r="5" spans="1:23" ht="13.5" customHeight="1" thickBot="1">
      <c r="A5" s="41" t="s">
        <v>35</v>
      </c>
      <c r="B5" s="64" t="s">
        <v>38</v>
      </c>
      <c r="C5" s="136">
        <v>15</v>
      </c>
      <c r="D5" s="137">
        <v>10</v>
      </c>
      <c r="E5" s="138">
        <v>5</v>
      </c>
      <c r="F5" s="139">
        <v>66.67</v>
      </c>
      <c r="G5" s="145"/>
      <c r="H5" s="25">
        <v>3</v>
      </c>
      <c r="I5" s="25">
        <v>3</v>
      </c>
      <c r="J5" s="25">
        <v>3</v>
      </c>
      <c r="K5" s="25">
        <v>3</v>
      </c>
      <c r="L5" s="25">
        <v>0</v>
      </c>
      <c r="M5" s="25"/>
      <c r="N5" s="104">
        <v>1</v>
      </c>
      <c r="O5" s="25">
        <v>3</v>
      </c>
      <c r="P5" s="3">
        <f aca="true" t="shared" si="0" ref="P5:P10">COUNT(G5:O5)*3</f>
        <v>21</v>
      </c>
      <c r="Q5" s="4">
        <f aca="true" t="shared" si="1" ref="Q5:Q10">SUM(G5:O5)</f>
        <v>16</v>
      </c>
      <c r="R5" s="5">
        <f aca="true" t="shared" si="2" ref="R5:R10">P5-Q5</f>
        <v>5</v>
      </c>
      <c r="S5" s="6">
        <f aca="true" t="shared" si="3" ref="S5:S10">IF(P5=0,"",Q5/P5*100)</f>
        <v>76.19047619047619</v>
      </c>
      <c r="T5" s="4">
        <f aca="true" t="shared" si="4" ref="T5:V10">C5+P5</f>
        <v>36</v>
      </c>
      <c r="U5" s="4">
        <f t="shared" si="4"/>
        <v>26</v>
      </c>
      <c r="V5" s="17">
        <f t="shared" si="4"/>
        <v>10</v>
      </c>
      <c r="W5" s="6">
        <f aca="true" t="shared" si="5" ref="W5:W10">IF(T5=0,"",U5/T5*100)</f>
        <v>72.22222222222221</v>
      </c>
    </row>
    <row r="6" spans="1:23" ht="13.5" customHeight="1" thickBot="1">
      <c r="A6" s="41" t="s">
        <v>36</v>
      </c>
      <c r="B6" s="65" t="s">
        <v>38</v>
      </c>
      <c r="C6" s="136">
        <v>3</v>
      </c>
      <c r="D6" s="137">
        <v>2</v>
      </c>
      <c r="E6" s="138">
        <v>1</v>
      </c>
      <c r="F6" s="139">
        <v>66.67</v>
      </c>
      <c r="G6" s="146"/>
      <c r="H6" s="26"/>
      <c r="I6" s="26"/>
      <c r="J6" s="26"/>
      <c r="K6" s="26"/>
      <c r="L6" s="26">
        <v>0</v>
      </c>
      <c r="M6" s="26">
        <v>3</v>
      </c>
      <c r="N6" s="105"/>
      <c r="O6" s="26"/>
      <c r="P6" s="3">
        <f t="shared" si="0"/>
        <v>6</v>
      </c>
      <c r="Q6" s="4">
        <f t="shared" si="1"/>
        <v>3</v>
      </c>
      <c r="R6" s="5">
        <f t="shared" si="2"/>
        <v>3</v>
      </c>
      <c r="S6" s="6">
        <f t="shared" si="3"/>
        <v>50</v>
      </c>
      <c r="T6" s="4">
        <f t="shared" si="4"/>
        <v>9</v>
      </c>
      <c r="U6" s="4">
        <f t="shared" si="4"/>
        <v>5</v>
      </c>
      <c r="V6" s="17">
        <f t="shared" si="4"/>
        <v>4</v>
      </c>
      <c r="W6" s="6">
        <f t="shared" si="5"/>
        <v>55.55555555555556</v>
      </c>
    </row>
    <row r="7" spans="1:23" ht="13.5" customHeight="1" thickBot="1">
      <c r="A7" s="132" t="s">
        <v>37</v>
      </c>
      <c r="B7" s="65" t="s">
        <v>38</v>
      </c>
      <c r="C7" s="136">
        <v>20</v>
      </c>
      <c r="D7" s="137">
        <v>15</v>
      </c>
      <c r="E7" s="138">
        <v>5</v>
      </c>
      <c r="F7" s="139">
        <v>75</v>
      </c>
      <c r="G7" s="147"/>
      <c r="H7" s="27">
        <v>3</v>
      </c>
      <c r="I7" s="27">
        <v>3</v>
      </c>
      <c r="J7" s="27">
        <v>2</v>
      </c>
      <c r="K7" s="27">
        <v>3</v>
      </c>
      <c r="L7" s="27">
        <v>1</v>
      </c>
      <c r="M7" s="27">
        <v>3</v>
      </c>
      <c r="N7" s="106">
        <v>2</v>
      </c>
      <c r="O7" s="27">
        <v>3</v>
      </c>
      <c r="P7" s="3">
        <f t="shared" si="0"/>
        <v>24</v>
      </c>
      <c r="Q7" s="4">
        <f t="shared" si="1"/>
        <v>20</v>
      </c>
      <c r="R7" s="5">
        <f t="shared" si="2"/>
        <v>4</v>
      </c>
      <c r="S7" s="6">
        <f t="shared" si="3"/>
        <v>83.33333333333334</v>
      </c>
      <c r="T7" s="4">
        <f t="shared" si="4"/>
        <v>44</v>
      </c>
      <c r="U7" s="4">
        <f t="shared" si="4"/>
        <v>35</v>
      </c>
      <c r="V7" s="17">
        <f t="shared" si="4"/>
        <v>9</v>
      </c>
      <c r="W7" s="6">
        <f t="shared" si="5"/>
        <v>79.54545454545455</v>
      </c>
    </row>
    <row r="8" spans="1:23" ht="13.5" customHeight="1" thickBot="1">
      <c r="A8" s="44" t="s">
        <v>50</v>
      </c>
      <c r="B8" s="65" t="s">
        <v>38</v>
      </c>
      <c r="C8" s="136">
        <v>12</v>
      </c>
      <c r="D8" s="137">
        <v>9</v>
      </c>
      <c r="E8" s="138">
        <v>3</v>
      </c>
      <c r="F8" s="139">
        <v>75</v>
      </c>
      <c r="G8" s="147"/>
      <c r="H8" s="27">
        <v>3</v>
      </c>
      <c r="I8" s="27"/>
      <c r="J8" s="27">
        <v>1</v>
      </c>
      <c r="K8" s="27">
        <v>3</v>
      </c>
      <c r="L8" s="27"/>
      <c r="M8" s="27"/>
      <c r="N8" s="106"/>
      <c r="O8" s="27"/>
      <c r="P8" s="3">
        <f t="shared" si="0"/>
        <v>9</v>
      </c>
      <c r="Q8" s="4">
        <f t="shared" si="1"/>
        <v>7</v>
      </c>
      <c r="R8" s="5">
        <f t="shared" si="2"/>
        <v>2</v>
      </c>
      <c r="S8" s="6">
        <f t="shared" si="3"/>
        <v>77.77777777777779</v>
      </c>
      <c r="T8" s="4">
        <f t="shared" si="4"/>
        <v>21</v>
      </c>
      <c r="U8" s="4">
        <f t="shared" si="4"/>
        <v>16</v>
      </c>
      <c r="V8" s="17">
        <f t="shared" si="4"/>
        <v>5</v>
      </c>
      <c r="W8" s="6">
        <f t="shared" si="5"/>
        <v>76.19047619047619</v>
      </c>
    </row>
    <row r="9" spans="1:23" ht="13.5" customHeight="1" thickBot="1">
      <c r="A9" s="44" t="s">
        <v>53</v>
      </c>
      <c r="B9" s="65" t="s">
        <v>38</v>
      </c>
      <c r="C9" s="136">
        <v>6</v>
      </c>
      <c r="D9" s="137">
        <v>5</v>
      </c>
      <c r="E9" s="138">
        <v>1</v>
      </c>
      <c r="F9" s="139">
        <v>83.33</v>
      </c>
      <c r="G9" s="147"/>
      <c r="H9" s="27"/>
      <c r="I9" s="27"/>
      <c r="J9" s="27"/>
      <c r="K9" s="27"/>
      <c r="L9" s="27"/>
      <c r="M9" s="27"/>
      <c r="N9" s="106"/>
      <c r="O9" s="27"/>
      <c r="P9" s="3">
        <f t="shared" si="0"/>
        <v>0</v>
      </c>
      <c r="Q9" s="4">
        <f t="shared" si="1"/>
        <v>0</v>
      </c>
      <c r="R9" s="5">
        <f t="shared" si="2"/>
        <v>0</v>
      </c>
      <c r="S9" s="6">
        <f t="shared" si="3"/>
      </c>
      <c r="T9" s="4">
        <f t="shared" si="4"/>
        <v>6</v>
      </c>
      <c r="U9" s="4">
        <f t="shared" si="4"/>
        <v>5</v>
      </c>
      <c r="V9" s="17">
        <f t="shared" si="4"/>
        <v>1</v>
      </c>
      <c r="W9" s="6">
        <f t="shared" si="5"/>
        <v>83.33333333333334</v>
      </c>
    </row>
    <row r="10" spans="1:23" ht="13.5" customHeight="1" thickBot="1">
      <c r="A10" s="44" t="s">
        <v>54</v>
      </c>
      <c r="B10" s="65" t="s">
        <v>38</v>
      </c>
      <c r="C10" s="140">
        <v>11</v>
      </c>
      <c r="D10" s="141">
        <v>9</v>
      </c>
      <c r="E10" s="142">
        <v>2</v>
      </c>
      <c r="F10" s="143">
        <v>81.82</v>
      </c>
      <c r="G10" s="146"/>
      <c r="H10" s="26"/>
      <c r="I10" s="26">
        <v>3</v>
      </c>
      <c r="J10" s="26"/>
      <c r="K10" s="26"/>
      <c r="L10" s="26"/>
      <c r="M10" s="26">
        <v>1</v>
      </c>
      <c r="N10" s="105">
        <v>1</v>
      </c>
      <c r="O10" s="26">
        <v>2</v>
      </c>
      <c r="P10" s="3">
        <f t="shared" si="0"/>
        <v>12</v>
      </c>
      <c r="Q10" s="4">
        <f t="shared" si="1"/>
        <v>7</v>
      </c>
      <c r="R10" s="5">
        <f t="shared" si="2"/>
        <v>5</v>
      </c>
      <c r="S10" s="6">
        <f t="shared" si="3"/>
        <v>58.333333333333336</v>
      </c>
      <c r="T10" s="4">
        <f t="shared" si="4"/>
        <v>23</v>
      </c>
      <c r="U10" s="4">
        <f t="shared" si="4"/>
        <v>16</v>
      </c>
      <c r="V10" s="17">
        <f t="shared" si="4"/>
        <v>7</v>
      </c>
      <c r="W10" s="6">
        <f t="shared" si="5"/>
        <v>69.56521739130434</v>
      </c>
    </row>
    <row r="11" spans="1:23" ht="13.5" customHeight="1" thickBot="1">
      <c r="A11" s="126"/>
      <c r="B11" s="66"/>
      <c r="C11" s="81"/>
      <c r="D11" s="74"/>
      <c r="E11" s="74"/>
      <c r="F11" s="66"/>
      <c r="G11" s="148"/>
      <c r="H11" s="28"/>
      <c r="I11" s="28"/>
      <c r="J11" s="28"/>
      <c r="K11" s="28"/>
      <c r="L11" s="28"/>
      <c r="M11" s="28"/>
      <c r="N11" s="107"/>
      <c r="O11" s="28"/>
      <c r="P11" s="1"/>
      <c r="Q11" s="2"/>
      <c r="R11" s="7"/>
      <c r="S11" s="8"/>
      <c r="T11" s="4"/>
      <c r="U11" s="4"/>
      <c r="V11" s="17"/>
      <c r="W11" s="6"/>
    </row>
    <row r="12" spans="1:23" ht="13.5" customHeight="1" thickBot="1">
      <c r="A12" s="45"/>
      <c r="B12" s="63"/>
      <c r="C12" s="68"/>
      <c r="D12" s="68"/>
      <c r="E12" s="68"/>
      <c r="F12" s="73" t="s">
        <v>44</v>
      </c>
      <c r="G12" s="55"/>
      <c r="H12" s="30"/>
      <c r="I12" s="29"/>
      <c r="J12" s="29"/>
      <c r="K12" s="29"/>
      <c r="L12" s="29"/>
      <c r="M12" s="29"/>
      <c r="N12" s="29"/>
      <c r="O12" s="29"/>
      <c r="P12" s="11"/>
      <c r="Q12" s="12"/>
      <c r="R12" s="13"/>
      <c r="S12" s="14">
        <f aca="true" t="shared" si="6" ref="S12:S53">IF(P12=0,"",Q12/P12*100)</f>
      </c>
      <c r="T12" s="4"/>
      <c r="U12" s="4"/>
      <c r="V12" s="17"/>
      <c r="W12" s="6"/>
    </row>
    <row r="13" spans="1:23" ht="13.5" customHeight="1" thickBot="1">
      <c r="A13" s="40" t="s">
        <v>23</v>
      </c>
      <c r="B13" s="64" t="s">
        <v>51</v>
      </c>
      <c r="C13" s="127">
        <v>0</v>
      </c>
      <c r="D13" s="128">
        <v>0</v>
      </c>
      <c r="E13" s="128">
        <v>0</v>
      </c>
      <c r="F13" s="129"/>
      <c r="G13" s="100"/>
      <c r="H13" s="104"/>
      <c r="I13" s="104"/>
      <c r="J13" s="104"/>
      <c r="K13" s="104"/>
      <c r="L13" s="104"/>
      <c r="M13" s="104">
        <v>0</v>
      </c>
      <c r="N13" s="149"/>
      <c r="O13" s="104"/>
      <c r="P13" s="111">
        <f aca="true" t="shared" si="7" ref="P13:P19">COUNT(G13:O13)*3</f>
        <v>3</v>
      </c>
      <c r="Q13" s="112">
        <f aca="true" t="shared" si="8" ref="Q13:Q19">SUM(G13:O13)</f>
        <v>0</v>
      </c>
      <c r="R13" s="113">
        <f aca="true" t="shared" si="9" ref="R13:R19">P13-Q13</f>
        <v>3</v>
      </c>
      <c r="S13" s="114">
        <f t="shared" si="6"/>
        <v>0</v>
      </c>
      <c r="T13" s="112">
        <f aca="true" t="shared" si="10" ref="T13:V19">C13+P13</f>
        <v>3</v>
      </c>
      <c r="U13" s="112">
        <f t="shared" si="10"/>
        <v>0</v>
      </c>
      <c r="V13" s="115">
        <f t="shared" si="10"/>
        <v>3</v>
      </c>
      <c r="W13" s="114">
        <f aca="true" t="shared" si="11" ref="W13:W19">IF(T13=0,"",U13/T13*100)</f>
        <v>0</v>
      </c>
    </row>
    <row r="14" spans="1:23" ht="13.5" customHeight="1" thickBot="1">
      <c r="A14" s="44" t="s">
        <v>13</v>
      </c>
      <c r="B14" s="65" t="s">
        <v>51</v>
      </c>
      <c r="C14" s="133">
        <v>6</v>
      </c>
      <c r="D14" s="109">
        <v>3</v>
      </c>
      <c r="E14" s="109">
        <v>3</v>
      </c>
      <c r="F14" s="110">
        <v>50</v>
      </c>
      <c r="G14" s="134">
        <v>2</v>
      </c>
      <c r="H14" s="135">
        <v>0</v>
      </c>
      <c r="I14" s="135">
        <v>1</v>
      </c>
      <c r="J14" s="135">
        <v>0</v>
      </c>
      <c r="K14" s="135">
        <v>0</v>
      </c>
      <c r="L14" s="135">
        <v>1</v>
      </c>
      <c r="M14" s="135">
        <v>1</v>
      </c>
      <c r="N14" s="150"/>
      <c r="O14" s="135">
        <v>1</v>
      </c>
      <c r="P14" s="111">
        <f t="shared" si="7"/>
        <v>24</v>
      </c>
      <c r="Q14" s="112">
        <f t="shared" si="8"/>
        <v>6</v>
      </c>
      <c r="R14" s="113">
        <f t="shared" si="9"/>
        <v>18</v>
      </c>
      <c r="S14" s="114">
        <f>IF(P14=0,"",Q14/P14*100)</f>
        <v>25</v>
      </c>
      <c r="T14" s="112">
        <f t="shared" si="10"/>
        <v>30</v>
      </c>
      <c r="U14" s="112">
        <f t="shared" si="10"/>
        <v>9</v>
      </c>
      <c r="V14" s="115">
        <f t="shared" si="10"/>
        <v>21</v>
      </c>
      <c r="W14" s="114">
        <f t="shared" si="11"/>
        <v>30</v>
      </c>
    </row>
    <row r="15" spans="1:23" ht="13.5" customHeight="1" thickBot="1">
      <c r="A15" s="41" t="s">
        <v>11</v>
      </c>
      <c r="B15" s="65" t="s">
        <v>51</v>
      </c>
      <c r="C15" s="133">
        <v>23</v>
      </c>
      <c r="D15" s="109">
        <v>2</v>
      </c>
      <c r="E15" s="109">
        <v>21</v>
      </c>
      <c r="F15" s="110">
        <v>8.7</v>
      </c>
      <c r="G15" s="134"/>
      <c r="H15" s="135"/>
      <c r="I15" s="135"/>
      <c r="J15" s="135"/>
      <c r="K15" s="135"/>
      <c r="L15" s="135"/>
      <c r="M15" s="135"/>
      <c r="N15" s="150"/>
      <c r="O15" s="135"/>
      <c r="P15" s="111">
        <f t="shared" si="7"/>
        <v>0</v>
      </c>
      <c r="Q15" s="112">
        <f t="shared" si="8"/>
        <v>0</v>
      </c>
      <c r="R15" s="113">
        <f t="shared" si="9"/>
        <v>0</v>
      </c>
      <c r="S15" s="114">
        <f>IF(P15=0,"",Q15/P15*100)</f>
      </c>
      <c r="T15" s="112">
        <f t="shared" si="10"/>
        <v>23</v>
      </c>
      <c r="U15" s="112">
        <f t="shared" si="10"/>
        <v>2</v>
      </c>
      <c r="V15" s="115">
        <f t="shared" si="10"/>
        <v>21</v>
      </c>
      <c r="W15" s="114">
        <f t="shared" si="11"/>
        <v>8.695652173913043</v>
      </c>
    </row>
    <row r="16" spans="1:23" ht="13.5" customHeight="1" thickBot="1">
      <c r="A16" s="41" t="s">
        <v>12</v>
      </c>
      <c r="B16" s="65" t="s">
        <v>51</v>
      </c>
      <c r="C16" s="133">
        <v>0</v>
      </c>
      <c r="D16" s="109">
        <v>0</v>
      </c>
      <c r="E16" s="109">
        <v>0</v>
      </c>
      <c r="F16" s="110"/>
      <c r="G16" s="134"/>
      <c r="H16" s="135"/>
      <c r="I16" s="135"/>
      <c r="J16" s="135"/>
      <c r="K16" s="135"/>
      <c r="L16" s="135"/>
      <c r="M16" s="135"/>
      <c r="N16" s="150"/>
      <c r="O16" s="135"/>
      <c r="P16" s="111">
        <f t="shared" si="7"/>
        <v>0</v>
      </c>
      <c r="Q16" s="112">
        <f t="shared" si="8"/>
        <v>0</v>
      </c>
      <c r="R16" s="113">
        <f t="shared" si="9"/>
        <v>0</v>
      </c>
      <c r="S16" s="114">
        <f>IF(P16=0,"",Q16/P16*100)</f>
      </c>
      <c r="T16" s="112">
        <f t="shared" si="10"/>
        <v>0</v>
      </c>
      <c r="U16" s="112">
        <f t="shared" si="10"/>
        <v>0</v>
      </c>
      <c r="V16" s="115">
        <f t="shared" si="10"/>
        <v>0</v>
      </c>
      <c r="W16" s="114">
        <f t="shared" si="11"/>
      </c>
    </row>
    <row r="17" spans="1:23" ht="13.5" customHeight="1" thickBot="1">
      <c r="A17" s="132" t="s">
        <v>29</v>
      </c>
      <c r="B17" s="65" t="s">
        <v>51</v>
      </c>
      <c r="C17" s="130">
        <v>19</v>
      </c>
      <c r="D17" s="118">
        <v>1</v>
      </c>
      <c r="E17" s="118">
        <v>18</v>
      </c>
      <c r="F17" s="116">
        <v>5.26</v>
      </c>
      <c r="G17" s="102">
        <v>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51"/>
      <c r="O17" s="106">
        <v>0</v>
      </c>
      <c r="P17" s="111">
        <f t="shared" si="7"/>
        <v>24</v>
      </c>
      <c r="Q17" s="112">
        <f t="shared" si="8"/>
        <v>1</v>
      </c>
      <c r="R17" s="113">
        <f t="shared" si="9"/>
        <v>23</v>
      </c>
      <c r="S17" s="114">
        <f t="shared" si="6"/>
        <v>4.166666666666666</v>
      </c>
      <c r="T17" s="112">
        <f t="shared" si="10"/>
        <v>43</v>
      </c>
      <c r="U17" s="112">
        <f t="shared" si="10"/>
        <v>2</v>
      </c>
      <c r="V17" s="115">
        <f t="shared" si="10"/>
        <v>41</v>
      </c>
      <c r="W17" s="114">
        <f t="shared" si="11"/>
        <v>4.651162790697675</v>
      </c>
    </row>
    <row r="18" spans="1:23" ht="13.5" customHeight="1" thickBot="1">
      <c r="A18" s="44" t="s">
        <v>28</v>
      </c>
      <c r="B18" s="65" t="s">
        <v>51</v>
      </c>
      <c r="C18" s="130">
        <v>19</v>
      </c>
      <c r="D18" s="118">
        <v>3</v>
      </c>
      <c r="E18" s="118">
        <v>16</v>
      </c>
      <c r="F18" s="116">
        <v>15.79</v>
      </c>
      <c r="G18" s="102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1</v>
      </c>
      <c r="M18" s="106"/>
      <c r="N18" s="151"/>
      <c r="O18" s="106">
        <v>0</v>
      </c>
      <c r="P18" s="111">
        <f t="shared" si="7"/>
        <v>21</v>
      </c>
      <c r="Q18" s="112">
        <f t="shared" si="8"/>
        <v>2</v>
      </c>
      <c r="R18" s="113">
        <f t="shared" si="9"/>
        <v>19</v>
      </c>
      <c r="S18" s="114">
        <f t="shared" si="6"/>
        <v>9.523809523809524</v>
      </c>
      <c r="T18" s="112">
        <f t="shared" si="10"/>
        <v>40</v>
      </c>
      <c r="U18" s="112">
        <f t="shared" si="10"/>
        <v>5</v>
      </c>
      <c r="V18" s="115">
        <f t="shared" si="10"/>
        <v>35</v>
      </c>
      <c r="W18" s="114">
        <f t="shared" si="11"/>
        <v>12.5</v>
      </c>
    </row>
    <row r="19" spans="1:23" ht="13.5" customHeight="1" thickBot="1">
      <c r="A19" s="44" t="s">
        <v>55</v>
      </c>
      <c r="B19" s="65" t="s">
        <v>51</v>
      </c>
      <c r="C19" s="131">
        <v>0</v>
      </c>
      <c r="D19" s="120">
        <v>0</v>
      </c>
      <c r="E19" s="120">
        <v>0</v>
      </c>
      <c r="F19" s="121"/>
      <c r="G19" s="102"/>
      <c r="H19" s="106"/>
      <c r="I19" s="106"/>
      <c r="J19" s="106"/>
      <c r="K19" s="106"/>
      <c r="L19" s="106"/>
      <c r="M19" s="106"/>
      <c r="N19" s="151"/>
      <c r="O19" s="106"/>
      <c r="P19" s="111">
        <f t="shared" si="7"/>
        <v>0</v>
      </c>
      <c r="Q19" s="112">
        <f t="shared" si="8"/>
        <v>0</v>
      </c>
      <c r="R19" s="113">
        <f t="shared" si="9"/>
        <v>0</v>
      </c>
      <c r="S19" s="114">
        <f t="shared" si="6"/>
      </c>
      <c r="T19" s="112">
        <f t="shared" si="10"/>
        <v>0</v>
      </c>
      <c r="U19" s="112">
        <f t="shared" si="10"/>
        <v>0</v>
      </c>
      <c r="V19" s="115">
        <f t="shared" si="10"/>
        <v>0</v>
      </c>
      <c r="W19" s="114">
        <f t="shared" si="11"/>
      </c>
    </row>
    <row r="20" spans="1:23" ht="13.5" customHeight="1" thickBot="1">
      <c r="A20" s="45"/>
      <c r="B20" s="63"/>
      <c r="C20" s="68"/>
      <c r="D20" s="68"/>
      <c r="E20" s="68"/>
      <c r="F20" s="73" t="s">
        <v>44</v>
      </c>
      <c r="G20" s="70"/>
      <c r="H20" s="30"/>
      <c r="I20" s="30"/>
      <c r="J20" s="30"/>
      <c r="K20" s="30"/>
      <c r="L20" s="30"/>
      <c r="M20" s="30"/>
      <c r="N20" s="30"/>
      <c r="O20" s="30"/>
      <c r="P20" s="3"/>
      <c r="Q20" s="4"/>
      <c r="R20" s="5"/>
      <c r="S20" s="6">
        <f t="shared" si="6"/>
      </c>
      <c r="T20" s="1"/>
      <c r="U20" s="2"/>
      <c r="V20" s="96"/>
      <c r="W20" s="97"/>
    </row>
    <row r="21" spans="1:23" ht="13.5" customHeight="1" thickBot="1">
      <c r="A21" s="40" t="s">
        <v>33</v>
      </c>
      <c r="B21" s="64" t="s">
        <v>49</v>
      </c>
      <c r="C21" s="79">
        <v>6</v>
      </c>
      <c r="D21" s="72">
        <v>2</v>
      </c>
      <c r="E21" s="72">
        <v>4</v>
      </c>
      <c r="F21" s="59">
        <v>33.33</v>
      </c>
      <c r="G21" s="54"/>
      <c r="H21" s="31"/>
      <c r="I21" s="31"/>
      <c r="J21" s="31">
        <v>1</v>
      </c>
      <c r="K21" s="31">
        <v>3</v>
      </c>
      <c r="L21" s="152"/>
      <c r="M21" s="31"/>
      <c r="N21" s="31">
        <v>3</v>
      </c>
      <c r="O21" s="31"/>
      <c r="P21" s="3">
        <f>COUNT(G21:O21)*3</f>
        <v>9</v>
      </c>
      <c r="Q21" s="4">
        <f aca="true" t="shared" si="12" ref="Q21:Q26">SUM(G21:O21)</f>
        <v>7</v>
      </c>
      <c r="R21" s="5">
        <f aca="true" t="shared" si="13" ref="R21:R26">P21-Q21</f>
        <v>2</v>
      </c>
      <c r="S21" s="6">
        <f>IF(P21=0,"",Q21/P21*100)</f>
        <v>77.77777777777779</v>
      </c>
      <c r="T21" s="4">
        <f aca="true" t="shared" si="14" ref="T21:V26">C21+P21</f>
        <v>15</v>
      </c>
      <c r="U21" s="4">
        <f t="shared" si="14"/>
        <v>9</v>
      </c>
      <c r="V21" s="17">
        <f t="shared" si="14"/>
        <v>6</v>
      </c>
      <c r="W21" s="6">
        <f aca="true" t="shared" si="15" ref="W21:W26">IF(T21=0,"",U21/T21*100)</f>
        <v>60</v>
      </c>
    </row>
    <row r="22" spans="1:23" ht="13.5" customHeight="1" thickBot="1">
      <c r="A22" s="41" t="s">
        <v>42</v>
      </c>
      <c r="B22" s="65" t="s">
        <v>49</v>
      </c>
      <c r="C22" s="79">
        <v>21</v>
      </c>
      <c r="D22" s="72">
        <v>3</v>
      </c>
      <c r="E22" s="72">
        <v>8</v>
      </c>
      <c r="F22" s="59">
        <v>14.29</v>
      </c>
      <c r="G22" s="54">
        <v>0</v>
      </c>
      <c r="H22" s="31">
        <v>1</v>
      </c>
      <c r="I22" s="31">
        <v>0</v>
      </c>
      <c r="J22" s="31">
        <v>0</v>
      </c>
      <c r="K22" s="31"/>
      <c r="L22" s="152"/>
      <c r="M22" s="31">
        <v>2</v>
      </c>
      <c r="N22" s="31"/>
      <c r="O22" s="31">
        <v>2</v>
      </c>
      <c r="P22" s="3">
        <f>COUNT(G22:O22)*3</f>
        <v>18</v>
      </c>
      <c r="Q22" s="4">
        <f t="shared" si="12"/>
        <v>5</v>
      </c>
      <c r="R22" s="5">
        <f t="shared" si="13"/>
        <v>13</v>
      </c>
      <c r="S22" s="6">
        <f>IF(P22=0,"",Q22/P22*100)</f>
        <v>27.77777777777778</v>
      </c>
      <c r="T22" s="4">
        <f t="shared" si="14"/>
        <v>39</v>
      </c>
      <c r="U22" s="4">
        <f t="shared" si="14"/>
        <v>8</v>
      </c>
      <c r="V22" s="17">
        <f t="shared" si="14"/>
        <v>21</v>
      </c>
      <c r="W22" s="6">
        <f t="shared" si="15"/>
        <v>20.51282051282051</v>
      </c>
    </row>
    <row r="23" spans="1:23" ht="13.5" customHeight="1" thickBot="1">
      <c r="A23" s="44" t="s">
        <v>43</v>
      </c>
      <c r="B23" s="62" t="s">
        <v>49</v>
      </c>
      <c r="C23" s="80">
        <v>6</v>
      </c>
      <c r="D23" s="71">
        <v>6</v>
      </c>
      <c r="E23" s="71">
        <v>0</v>
      </c>
      <c r="F23" s="65">
        <v>100</v>
      </c>
      <c r="G23" s="51"/>
      <c r="H23" s="26"/>
      <c r="I23" s="26"/>
      <c r="J23" s="26"/>
      <c r="K23" s="26"/>
      <c r="L23" s="153"/>
      <c r="M23" s="26">
        <v>3</v>
      </c>
      <c r="N23" s="26"/>
      <c r="O23" s="26">
        <v>3</v>
      </c>
      <c r="P23" s="3">
        <f>COUNT(G23:O23)*3-0</f>
        <v>6</v>
      </c>
      <c r="Q23" s="4">
        <f t="shared" si="12"/>
        <v>6</v>
      </c>
      <c r="R23" s="5">
        <f t="shared" si="13"/>
        <v>0</v>
      </c>
      <c r="S23" s="6">
        <f t="shared" si="6"/>
        <v>100</v>
      </c>
      <c r="T23" s="4">
        <f t="shared" si="14"/>
        <v>12</v>
      </c>
      <c r="U23" s="4">
        <f t="shared" si="14"/>
        <v>12</v>
      </c>
      <c r="V23" s="17">
        <f t="shared" si="14"/>
        <v>0</v>
      </c>
      <c r="W23" s="6">
        <f t="shared" si="15"/>
        <v>100</v>
      </c>
    </row>
    <row r="24" spans="1:23" ht="13.5" customHeight="1" thickBot="1">
      <c r="A24" s="41" t="s">
        <v>56</v>
      </c>
      <c r="B24" s="82" t="s">
        <v>49</v>
      </c>
      <c r="C24" s="80">
        <v>15</v>
      </c>
      <c r="D24" s="71">
        <v>10</v>
      </c>
      <c r="E24" s="71">
        <v>5</v>
      </c>
      <c r="F24" s="65">
        <v>66.67</v>
      </c>
      <c r="G24" s="51">
        <v>3</v>
      </c>
      <c r="H24" s="26">
        <v>0</v>
      </c>
      <c r="I24" s="26">
        <v>2</v>
      </c>
      <c r="J24" s="26"/>
      <c r="K24" s="26">
        <v>2</v>
      </c>
      <c r="L24" s="153"/>
      <c r="M24" s="26">
        <v>3</v>
      </c>
      <c r="N24" s="26">
        <v>2</v>
      </c>
      <c r="O24" s="26"/>
      <c r="P24" s="3">
        <f>COUNT(G24:O24)*3</f>
        <v>18</v>
      </c>
      <c r="Q24" s="4">
        <f t="shared" si="12"/>
        <v>12</v>
      </c>
      <c r="R24" s="5">
        <f t="shared" si="13"/>
        <v>6</v>
      </c>
      <c r="S24" s="6">
        <f t="shared" si="6"/>
        <v>66.66666666666666</v>
      </c>
      <c r="T24" s="4">
        <f t="shared" si="14"/>
        <v>33</v>
      </c>
      <c r="U24" s="4">
        <f t="shared" si="14"/>
        <v>22</v>
      </c>
      <c r="V24" s="17">
        <f t="shared" si="14"/>
        <v>11</v>
      </c>
      <c r="W24" s="6">
        <f t="shared" si="15"/>
        <v>66.66666666666666</v>
      </c>
    </row>
    <row r="25" spans="1:23" ht="13.5" customHeight="1" thickBot="1">
      <c r="A25" s="41" t="s">
        <v>57</v>
      </c>
      <c r="B25" s="59" t="s">
        <v>49</v>
      </c>
      <c r="C25" s="80">
        <v>24</v>
      </c>
      <c r="D25" s="71">
        <v>12</v>
      </c>
      <c r="E25" s="71">
        <v>12</v>
      </c>
      <c r="F25" s="65">
        <v>50</v>
      </c>
      <c r="G25" s="52">
        <v>1</v>
      </c>
      <c r="H25" s="27">
        <v>1</v>
      </c>
      <c r="I25" s="27">
        <v>0</v>
      </c>
      <c r="J25" s="27">
        <v>0</v>
      </c>
      <c r="K25" s="27">
        <v>1</v>
      </c>
      <c r="L25" s="151"/>
      <c r="M25" s="27"/>
      <c r="N25" s="27">
        <v>0</v>
      </c>
      <c r="O25" s="27">
        <v>3</v>
      </c>
      <c r="P25" s="3">
        <f>COUNT(G25:O25)*3</f>
        <v>21</v>
      </c>
      <c r="Q25" s="4">
        <f t="shared" si="12"/>
        <v>6</v>
      </c>
      <c r="R25" s="5">
        <f t="shared" si="13"/>
        <v>15</v>
      </c>
      <c r="S25" s="6">
        <f t="shared" si="6"/>
        <v>28.57142857142857</v>
      </c>
      <c r="T25" s="4">
        <f t="shared" si="14"/>
        <v>45</v>
      </c>
      <c r="U25" s="4">
        <f t="shared" si="14"/>
        <v>18</v>
      </c>
      <c r="V25" s="17">
        <f t="shared" si="14"/>
        <v>27</v>
      </c>
      <c r="W25" s="6">
        <f t="shared" si="15"/>
        <v>40</v>
      </c>
    </row>
    <row r="26" spans="1:23" ht="13.5" customHeight="1" thickBot="1">
      <c r="A26" s="44" t="s">
        <v>27</v>
      </c>
      <c r="B26" s="65" t="s">
        <v>49</v>
      </c>
      <c r="C26" s="81">
        <v>0</v>
      </c>
      <c r="D26" s="74">
        <v>0</v>
      </c>
      <c r="E26" s="74">
        <v>0</v>
      </c>
      <c r="F26" s="66"/>
      <c r="G26" s="52"/>
      <c r="H26" s="27"/>
      <c r="I26" s="27"/>
      <c r="J26" s="27"/>
      <c r="K26" s="27"/>
      <c r="L26" s="151"/>
      <c r="M26" s="27"/>
      <c r="N26" s="27"/>
      <c r="O26" s="27"/>
      <c r="P26" s="3">
        <f>COUNT(G26:O26)*3</f>
        <v>0</v>
      </c>
      <c r="Q26" s="4">
        <f t="shared" si="12"/>
        <v>0</v>
      </c>
      <c r="R26" s="5">
        <f t="shared" si="13"/>
        <v>0</v>
      </c>
      <c r="S26" s="6">
        <f t="shared" si="6"/>
      </c>
      <c r="T26" s="4">
        <f t="shared" si="14"/>
        <v>0</v>
      </c>
      <c r="U26" s="4">
        <f t="shared" si="14"/>
        <v>0</v>
      </c>
      <c r="V26" s="17">
        <f t="shared" si="14"/>
        <v>0</v>
      </c>
      <c r="W26" s="6">
        <f t="shared" si="15"/>
      </c>
    </row>
    <row r="27" spans="1:23" ht="13.5" customHeight="1" thickBot="1">
      <c r="A27" s="45"/>
      <c r="B27" s="64"/>
      <c r="C27" s="68"/>
      <c r="D27" s="68"/>
      <c r="E27" s="68"/>
      <c r="F27" s="73" t="s">
        <v>44</v>
      </c>
      <c r="G27" s="77"/>
      <c r="H27" s="32"/>
      <c r="I27" s="32"/>
      <c r="J27" s="32"/>
      <c r="K27" s="32"/>
      <c r="L27" s="32"/>
      <c r="M27" s="32"/>
      <c r="N27" s="32"/>
      <c r="O27" s="32"/>
      <c r="P27" s="15"/>
      <c r="Q27" s="16"/>
      <c r="R27" s="9"/>
      <c r="S27" s="10">
        <f t="shared" si="6"/>
      </c>
      <c r="T27" s="4"/>
      <c r="U27" s="4"/>
      <c r="V27" s="17"/>
      <c r="W27" s="6"/>
    </row>
    <row r="28" spans="1:23" ht="13.5" customHeight="1" thickBot="1">
      <c r="A28" s="40" t="s">
        <v>21</v>
      </c>
      <c r="B28" s="67" t="s">
        <v>52</v>
      </c>
      <c r="C28" s="79">
        <v>24</v>
      </c>
      <c r="D28" s="72">
        <v>10</v>
      </c>
      <c r="E28" s="72">
        <v>14</v>
      </c>
      <c r="F28" s="59">
        <v>41.67</v>
      </c>
      <c r="G28" s="100">
        <v>0</v>
      </c>
      <c r="H28" s="104">
        <v>0</v>
      </c>
      <c r="I28" s="25">
        <v>0</v>
      </c>
      <c r="J28" s="149"/>
      <c r="K28" s="25">
        <v>1</v>
      </c>
      <c r="L28" s="25">
        <v>3</v>
      </c>
      <c r="M28" s="25">
        <v>0</v>
      </c>
      <c r="N28" s="25">
        <v>3</v>
      </c>
      <c r="O28" s="25">
        <v>3</v>
      </c>
      <c r="P28" s="3">
        <f>COUNT(G28:O28)*3-1</f>
        <v>23</v>
      </c>
      <c r="Q28" s="4">
        <f>SUM(G28:O28)</f>
        <v>10</v>
      </c>
      <c r="R28" s="5">
        <f>P28-Q28</f>
        <v>13</v>
      </c>
      <c r="S28" s="6">
        <f t="shared" si="6"/>
        <v>43.47826086956522</v>
      </c>
      <c r="T28" s="4">
        <f aca="true" t="shared" si="16" ref="T28:V32">C28+P28</f>
        <v>47</v>
      </c>
      <c r="U28" s="4">
        <f t="shared" si="16"/>
        <v>20</v>
      </c>
      <c r="V28" s="17">
        <f t="shared" si="16"/>
        <v>27</v>
      </c>
      <c r="W28" s="6">
        <f>IF(T28=0,"",U28/T28*100)</f>
        <v>42.5531914893617</v>
      </c>
    </row>
    <row r="29" spans="1:23" ht="13.5" customHeight="1" thickBot="1">
      <c r="A29" s="41" t="s">
        <v>9</v>
      </c>
      <c r="B29" s="65" t="s">
        <v>52</v>
      </c>
      <c r="C29" s="80">
        <v>15</v>
      </c>
      <c r="D29" s="71">
        <v>15</v>
      </c>
      <c r="E29" s="71">
        <v>0</v>
      </c>
      <c r="F29" s="65">
        <v>100</v>
      </c>
      <c r="G29" s="101">
        <v>2</v>
      </c>
      <c r="H29" s="105">
        <v>2</v>
      </c>
      <c r="I29" s="26">
        <v>3</v>
      </c>
      <c r="J29" s="153"/>
      <c r="K29" s="26">
        <v>2</v>
      </c>
      <c r="L29" s="26">
        <v>3</v>
      </c>
      <c r="M29" s="26"/>
      <c r="N29" s="26"/>
      <c r="O29" s="26">
        <v>1</v>
      </c>
      <c r="P29" s="3">
        <f>COUNT(G29:O29)*3-1-2</f>
        <v>15</v>
      </c>
      <c r="Q29" s="4">
        <f>SUM(G29:O29)</f>
        <v>13</v>
      </c>
      <c r="R29" s="5">
        <f>P29-Q29</f>
        <v>2</v>
      </c>
      <c r="S29" s="6">
        <f t="shared" si="6"/>
        <v>86.66666666666667</v>
      </c>
      <c r="T29" s="4">
        <f t="shared" si="16"/>
        <v>30</v>
      </c>
      <c r="U29" s="4">
        <f t="shared" si="16"/>
        <v>28</v>
      </c>
      <c r="V29" s="17">
        <f t="shared" si="16"/>
        <v>2</v>
      </c>
      <c r="W29" s="6">
        <f>IF(T29=0,"",U29/T29*100)</f>
        <v>93.33333333333333</v>
      </c>
    </row>
    <row r="30" spans="1:23" ht="13.5" customHeight="1" thickBot="1">
      <c r="A30" s="41" t="s">
        <v>22</v>
      </c>
      <c r="B30" s="65" t="s">
        <v>52</v>
      </c>
      <c r="C30" s="80">
        <v>14</v>
      </c>
      <c r="D30" s="71">
        <v>4</v>
      </c>
      <c r="E30" s="71">
        <v>10</v>
      </c>
      <c r="F30" s="65">
        <v>28.57</v>
      </c>
      <c r="G30" s="101">
        <v>0</v>
      </c>
      <c r="H30" s="105">
        <v>0</v>
      </c>
      <c r="I30" s="26">
        <v>0</v>
      </c>
      <c r="J30" s="153"/>
      <c r="K30" s="26">
        <v>0</v>
      </c>
      <c r="L30" s="26"/>
      <c r="M30" s="26">
        <v>1</v>
      </c>
      <c r="N30" s="26">
        <v>3</v>
      </c>
      <c r="O30" s="26">
        <v>2</v>
      </c>
      <c r="P30" s="3">
        <f>COUNT(G30:O30)*3-1</f>
        <v>20</v>
      </c>
      <c r="Q30" s="4">
        <f>SUM(G30:O30)</f>
        <v>6</v>
      </c>
      <c r="R30" s="5">
        <f>P30-Q30</f>
        <v>14</v>
      </c>
      <c r="S30" s="6">
        <f t="shared" si="6"/>
        <v>30</v>
      </c>
      <c r="T30" s="4">
        <f t="shared" si="16"/>
        <v>34</v>
      </c>
      <c r="U30" s="4">
        <f t="shared" si="16"/>
        <v>10</v>
      </c>
      <c r="V30" s="17">
        <f t="shared" si="16"/>
        <v>24</v>
      </c>
      <c r="W30" s="6">
        <f>IF(T30=0,"",U30/T30*100)</f>
        <v>29.411764705882355</v>
      </c>
    </row>
    <row r="31" spans="1:23" ht="13.5" customHeight="1" thickBot="1">
      <c r="A31" s="44" t="s">
        <v>30</v>
      </c>
      <c r="B31" s="82" t="s">
        <v>52</v>
      </c>
      <c r="C31" s="80">
        <v>7</v>
      </c>
      <c r="D31" s="71">
        <v>1</v>
      </c>
      <c r="E31" s="71">
        <v>6</v>
      </c>
      <c r="F31" s="65">
        <v>14.29</v>
      </c>
      <c r="G31" s="101"/>
      <c r="H31" s="105"/>
      <c r="I31" s="26"/>
      <c r="J31" s="153"/>
      <c r="K31" s="26"/>
      <c r="L31" s="26"/>
      <c r="M31" s="26"/>
      <c r="N31" s="26"/>
      <c r="O31" s="26"/>
      <c r="P31" s="3">
        <f>COUNT(G31:O31)*3</f>
        <v>0</v>
      </c>
      <c r="Q31" s="4">
        <f>SUM(G31:O31)</f>
        <v>0</v>
      </c>
      <c r="R31" s="5">
        <f>P31-Q31</f>
        <v>0</v>
      </c>
      <c r="S31" s="6">
        <f t="shared" si="6"/>
      </c>
      <c r="T31" s="4">
        <f t="shared" si="16"/>
        <v>7</v>
      </c>
      <c r="U31" s="4">
        <f t="shared" si="16"/>
        <v>1</v>
      </c>
      <c r="V31" s="17">
        <f t="shared" si="16"/>
        <v>6</v>
      </c>
      <c r="W31" s="6">
        <f>IF(T31=0,"",U31/T31*100)</f>
        <v>14.285714285714285</v>
      </c>
    </row>
    <row r="32" spans="1:23" ht="13.5" customHeight="1" thickBot="1">
      <c r="A32" s="41" t="s">
        <v>31</v>
      </c>
      <c r="B32" s="65" t="s">
        <v>52</v>
      </c>
      <c r="C32" s="80">
        <v>12</v>
      </c>
      <c r="D32" s="71">
        <v>5</v>
      </c>
      <c r="E32" s="71">
        <v>7</v>
      </c>
      <c r="F32" s="65">
        <v>41.67</v>
      </c>
      <c r="G32" s="101">
        <v>0</v>
      </c>
      <c r="H32" s="105">
        <v>0</v>
      </c>
      <c r="I32" s="26">
        <v>0</v>
      </c>
      <c r="J32" s="153"/>
      <c r="K32" s="26"/>
      <c r="L32" s="26">
        <v>1</v>
      </c>
      <c r="M32" s="26">
        <v>1</v>
      </c>
      <c r="N32" s="26">
        <v>3</v>
      </c>
      <c r="O32" s="26">
        <v>0</v>
      </c>
      <c r="P32" s="3">
        <f>COUNT(G32:O32)*3-2-2-2-1</f>
        <v>14</v>
      </c>
      <c r="Q32" s="4">
        <f>SUM(G32:O32)</f>
        <v>5</v>
      </c>
      <c r="R32" s="5">
        <f>P32-Q32</f>
        <v>9</v>
      </c>
      <c r="S32" s="6">
        <f t="shared" si="6"/>
        <v>35.714285714285715</v>
      </c>
      <c r="T32" s="4">
        <f t="shared" si="16"/>
        <v>26</v>
      </c>
      <c r="U32" s="4">
        <f t="shared" si="16"/>
        <v>10</v>
      </c>
      <c r="V32" s="17">
        <f t="shared" si="16"/>
        <v>16</v>
      </c>
      <c r="W32" s="6">
        <f>IF(T32=0,"",U32/T32*100)</f>
        <v>38.46153846153847</v>
      </c>
    </row>
    <row r="33" spans="1:23" ht="13.5" customHeight="1" thickBot="1">
      <c r="A33" s="42"/>
      <c r="B33" s="66"/>
      <c r="C33" s="81"/>
      <c r="D33" s="74"/>
      <c r="E33" s="74"/>
      <c r="F33" s="66"/>
      <c r="G33" s="103"/>
      <c r="H33" s="107"/>
      <c r="I33" s="28"/>
      <c r="J33" s="154"/>
      <c r="K33" s="28"/>
      <c r="L33" s="28"/>
      <c r="M33" s="28"/>
      <c r="N33" s="28"/>
      <c r="O33" s="28"/>
      <c r="P33" s="1"/>
      <c r="Q33" s="2"/>
      <c r="R33" s="7"/>
      <c r="S33" s="8"/>
      <c r="T33" s="4"/>
      <c r="U33" s="4"/>
      <c r="V33" s="17"/>
      <c r="W33" s="6"/>
    </row>
    <row r="34" spans="1:23" ht="13.5" customHeight="1" thickBot="1">
      <c r="A34" s="43"/>
      <c r="B34" s="62"/>
      <c r="C34" s="68"/>
      <c r="D34" s="68"/>
      <c r="E34" s="68"/>
      <c r="F34" s="73" t="s">
        <v>44</v>
      </c>
      <c r="G34" s="55"/>
      <c r="H34" s="29"/>
      <c r="I34" s="29"/>
      <c r="J34" s="29"/>
      <c r="K34" s="29"/>
      <c r="L34" s="29"/>
      <c r="M34" s="29"/>
      <c r="N34" s="29"/>
      <c r="O34" s="29"/>
      <c r="P34" s="11"/>
      <c r="Q34" s="12"/>
      <c r="R34" s="13"/>
      <c r="S34" s="14">
        <f t="shared" si="6"/>
      </c>
      <c r="T34" s="1"/>
      <c r="U34" s="2"/>
      <c r="V34" s="18"/>
      <c r="W34" s="95"/>
    </row>
    <row r="35" spans="1:23" ht="13.5" customHeight="1" thickBot="1">
      <c r="A35" s="44" t="s">
        <v>8</v>
      </c>
      <c r="B35" s="64" t="s">
        <v>58</v>
      </c>
      <c r="C35" s="108">
        <v>21</v>
      </c>
      <c r="D35" s="109">
        <v>16</v>
      </c>
      <c r="E35" s="109">
        <v>5</v>
      </c>
      <c r="F35" s="110">
        <v>76.19</v>
      </c>
      <c r="G35" s="100">
        <v>2</v>
      </c>
      <c r="H35" s="104">
        <v>2</v>
      </c>
      <c r="I35" s="149"/>
      <c r="J35" s="104">
        <v>2</v>
      </c>
      <c r="K35" s="104">
        <v>3</v>
      </c>
      <c r="L35" s="104"/>
      <c r="M35" s="104">
        <v>3</v>
      </c>
      <c r="N35" s="104">
        <v>2</v>
      </c>
      <c r="O35" s="104">
        <v>1</v>
      </c>
      <c r="P35" s="3">
        <f>COUNT(G35:O35)*3</f>
        <v>21</v>
      </c>
      <c r="Q35" s="4">
        <f>SUM(G35:O35)</f>
        <v>15</v>
      </c>
      <c r="R35" s="5">
        <f>P35-Q35</f>
        <v>6</v>
      </c>
      <c r="S35" s="6">
        <f t="shared" si="6"/>
        <v>71.42857142857143</v>
      </c>
      <c r="T35" s="4">
        <f aca="true" t="shared" si="17" ref="T35:V38">C35+P35</f>
        <v>42</v>
      </c>
      <c r="U35" s="4">
        <f t="shared" si="17"/>
        <v>31</v>
      </c>
      <c r="V35" s="17">
        <f t="shared" si="17"/>
        <v>11</v>
      </c>
      <c r="W35" s="6">
        <f>IF(T35=0,"",U35/T35*100)</f>
        <v>73.80952380952381</v>
      </c>
    </row>
    <row r="36" spans="1:23" ht="13.5" customHeight="1" thickBot="1">
      <c r="A36" s="44" t="s">
        <v>18</v>
      </c>
      <c r="B36" s="82" t="s">
        <v>41</v>
      </c>
      <c r="C36" s="117">
        <v>3</v>
      </c>
      <c r="D36" s="118">
        <v>2</v>
      </c>
      <c r="E36" s="118">
        <v>1</v>
      </c>
      <c r="F36" s="116">
        <v>66.67</v>
      </c>
      <c r="G36" s="124"/>
      <c r="H36" s="122"/>
      <c r="I36" s="152"/>
      <c r="J36" s="122"/>
      <c r="K36" s="122"/>
      <c r="L36" s="122">
        <v>3</v>
      </c>
      <c r="M36" s="122"/>
      <c r="N36" s="122"/>
      <c r="O36" s="122"/>
      <c r="P36" s="3">
        <f>COUNT(G36:O36)*3</f>
        <v>3</v>
      </c>
      <c r="Q36" s="4">
        <f>SUM(G36:O36)</f>
        <v>3</v>
      </c>
      <c r="R36" s="5">
        <f>P36-Q36</f>
        <v>0</v>
      </c>
      <c r="S36" s="6">
        <f t="shared" si="6"/>
        <v>100</v>
      </c>
      <c r="T36" s="4">
        <f t="shared" si="17"/>
        <v>6</v>
      </c>
      <c r="U36" s="4">
        <f t="shared" si="17"/>
        <v>5</v>
      </c>
      <c r="V36" s="17">
        <f t="shared" si="17"/>
        <v>1</v>
      </c>
      <c r="W36" s="6">
        <f>IF(T36=0,"",U36/T36*100)</f>
        <v>83.33333333333334</v>
      </c>
    </row>
    <row r="37" spans="1:23" ht="13.5" customHeight="1" thickBot="1">
      <c r="A37" s="44" t="s">
        <v>32</v>
      </c>
      <c r="B37" s="82" t="s">
        <v>41</v>
      </c>
      <c r="C37" s="117">
        <v>24</v>
      </c>
      <c r="D37" s="118">
        <v>22</v>
      </c>
      <c r="E37" s="118">
        <v>2</v>
      </c>
      <c r="F37" s="116">
        <v>91.67</v>
      </c>
      <c r="G37" s="124">
        <v>3</v>
      </c>
      <c r="H37" s="122">
        <v>3</v>
      </c>
      <c r="I37" s="152"/>
      <c r="J37" s="122">
        <v>3</v>
      </c>
      <c r="K37" s="122">
        <v>3</v>
      </c>
      <c r="L37" s="122">
        <v>2</v>
      </c>
      <c r="M37" s="122">
        <v>3</v>
      </c>
      <c r="N37" s="122">
        <v>3</v>
      </c>
      <c r="O37" s="122">
        <v>3</v>
      </c>
      <c r="P37" s="3">
        <f>COUNT(G37:O37)*3</f>
        <v>24</v>
      </c>
      <c r="Q37" s="4">
        <f>SUM(G37:O37)</f>
        <v>23</v>
      </c>
      <c r="R37" s="5">
        <f>P37-Q37</f>
        <v>1</v>
      </c>
      <c r="S37" s="6">
        <f t="shared" si="6"/>
        <v>95.83333333333334</v>
      </c>
      <c r="T37" s="4">
        <f t="shared" si="17"/>
        <v>48</v>
      </c>
      <c r="U37" s="4">
        <f t="shared" si="17"/>
        <v>45</v>
      </c>
      <c r="V37" s="17">
        <f t="shared" si="17"/>
        <v>3</v>
      </c>
      <c r="W37" s="6">
        <f>IF(T37=0,"",U37/T37*100)</f>
        <v>93.75</v>
      </c>
    </row>
    <row r="38" spans="1:23" ht="13.5" customHeight="1" thickBot="1">
      <c r="A38" s="44" t="s">
        <v>59</v>
      </c>
      <c r="B38" s="82" t="s">
        <v>41</v>
      </c>
      <c r="C38" s="117">
        <v>24</v>
      </c>
      <c r="D38" s="118">
        <v>23</v>
      </c>
      <c r="E38" s="118">
        <v>1</v>
      </c>
      <c r="F38" s="116">
        <v>95.83</v>
      </c>
      <c r="G38" s="101">
        <v>3</v>
      </c>
      <c r="H38" s="105">
        <v>2</v>
      </c>
      <c r="I38" s="153"/>
      <c r="J38" s="105">
        <v>3</v>
      </c>
      <c r="K38" s="105">
        <v>3</v>
      </c>
      <c r="L38" s="105">
        <v>3</v>
      </c>
      <c r="M38" s="105">
        <v>3</v>
      </c>
      <c r="N38" s="105">
        <v>3</v>
      </c>
      <c r="O38" s="105">
        <v>3</v>
      </c>
      <c r="P38" s="3">
        <f>COUNT(G38:O38)*3</f>
        <v>24</v>
      </c>
      <c r="Q38" s="4">
        <f>SUM(G38:O38)</f>
        <v>23</v>
      </c>
      <c r="R38" s="5">
        <f>P38-Q38</f>
        <v>1</v>
      </c>
      <c r="S38" s="6">
        <f t="shared" si="6"/>
        <v>95.83333333333334</v>
      </c>
      <c r="T38" s="4">
        <f t="shared" si="17"/>
        <v>48</v>
      </c>
      <c r="U38" s="4">
        <f t="shared" si="17"/>
        <v>46</v>
      </c>
      <c r="V38" s="17">
        <f t="shared" si="17"/>
        <v>2</v>
      </c>
      <c r="W38" s="6">
        <f>IF(T38=0,"",U38/T38*100)</f>
        <v>95.83333333333334</v>
      </c>
    </row>
    <row r="39" spans="1:23" ht="13.5" customHeight="1" thickBot="1">
      <c r="A39" s="42"/>
      <c r="B39" s="66"/>
      <c r="C39" s="119"/>
      <c r="D39" s="120"/>
      <c r="E39" s="120"/>
      <c r="F39" s="121"/>
      <c r="G39" s="103"/>
      <c r="H39" s="107"/>
      <c r="I39" s="107"/>
      <c r="J39" s="107"/>
      <c r="K39" s="107"/>
      <c r="L39" s="107"/>
      <c r="M39" s="107"/>
      <c r="N39" s="107"/>
      <c r="O39" s="123"/>
      <c r="P39" s="1"/>
      <c r="Q39" s="2"/>
      <c r="R39" s="7"/>
      <c r="S39" s="8"/>
      <c r="T39" s="4"/>
      <c r="U39" s="4"/>
      <c r="V39" s="17"/>
      <c r="W39" s="6"/>
    </row>
    <row r="40" spans="1:23" ht="13.5" customHeight="1" thickBot="1">
      <c r="A40" s="47"/>
      <c r="B40" s="83"/>
      <c r="C40" s="68"/>
      <c r="D40" s="68"/>
      <c r="E40" s="68"/>
      <c r="F40" s="73" t="s">
        <v>44</v>
      </c>
      <c r="G40" s="34"/>
      <c r="H40" s="38"/>
      <c r="I40" s="38"/>
      <c r="J40" s="38"/>
      <c r="K40" s="30"/>
      <c r="L40" s="34"/>
      <c r="M40" s="38"/>
      <c r="N40" s="38"/>
      <c r="O40" s="38"/>
      <c r="P40" s="19"/>
      <c r="Q40" s="20"/>
      <c r="R40" s="20"/>
      <c r="S40" s="21">
        <f t="shared" si="6"/>
      </c>
      <c r="T40" s="1"/>
      <c r="U40" s="2"/>
      <c r="V40" s="18"/>
      <c r="W40" s="95"/>
    </row>
    <row r="41" spans="1:23" ht="13.5" customHeight="1" thickBot="1">
      <c r="A41" s="40"/>
      <c r="B41" s="64"/>
      <c r="C41" s="79"/>
      <c r="D41" s="72"/>
      <c r="E41" s="72"/>
      <c r="F41" s="59"/>
      <c r="G41" s="51"/>
      <c r="H41" s="26"/>
      <c r="I41" s="26"/>
      <c r="J41" s="26"/>
      <c r="K41" s="26"/>
      <c r="L41" s="105"/>
      <c r="M41" s="26"/>
      <c r="N41" s="26"/>
      <c r="O41" s="153"/>
      <c r="P41" s="3"/>
      <c r="Q41" s="4"/>
      <c r="R41" s="5"/>
      <c r="S41" s="6"/>
      <c r="T41" s="4"/>
      <c r="U41" s="4"/>
      <c r="V41" s="17"/>
      <c r="W41" s="6"/>
    </row>
    <row r="42" spans="1:23" ht="13.5" customHeight="1" thickBot="1">
      <c r="A42" s="41" t="s">
        <v>10</v>
      </c>
      <c r="B42" s="82" t="s">
        <v>40</v>
      </c>
      <c r="C42" s="80">
        <v>18</v>
      </c>
      <c r="D42" s="71">
        <v>12</v>
      </c>
      <c r="E42" s="71">
        <v>6</v>
      </c>
      <c r="F42" s="65">
        <v>66.67</v>
      </c>
      <c r="G42" s="52">
        <v>1</v>
      </c>
      <c r="H42" s="27">
        <v>3</v>
      </c>
      <c r="I42" s="27">
        <v>2</v>
      </c>
      <c r="J42" s="27">
        <v>3</v>
      </c>
      <c r="K42" s="27">
        <v>0</v>
      </c>
      <c r="L42" s="106">
        <v>3</v>
      </c>
      <c r="M42" s="27">
        <v>3</v>
      </c>
      <c r="N42" s="27">
        <v>1</v>
      </c>
      <c r="O42" s="151"/>
      <c r="P42" s="3">
        <f>COUNT(G42:O42)*3</f>
        <v>24</v>
      </c>
      <c r="Q42" s="4">
        <f>SUM(G42:O42)</f>
        <v>16</v>
      </c>
      <c r="R42" s="5">
        <f>P42-Q42</f>
        <v>8</v>
      </c>
      <c r="S42" s="6">
        <f t="shared" si="6"/>
        <v>66.66666666666666</v>
      </c>
      <c r="T42" s="4">
        <f aca="true" t="shared" si="18" ref="T42:V45">C42+P42</f>
        <v>42</v>
      </c>
      <c r="U42" s="4">
        <f t="shared" si="18"/>
        <v>28</v>
      </c>
      <c r="V42" s="17">
        <f t="shared" si="18"/>
        <v>14</v>
      </c>
      <c r="W42" s="6">
        <f>IF(T42=0,"",U42/T42*100)</f>
        <v>66.66666666666666</v>
      </c>
    </row>
    <row r="43" spans="1:23" ht="13.5" customHeight="1" thickBot="1">
      <c r="A43" s="41" t="s">
        <v>34</v>
      </c>
      <c r="B43" s="82" t="s">
        <v>40</v>
      </c>
      <c r="C43" s="80">
        <v>3</v>
      </c>
      <c r="D43" s="71">
        <v>3</v>
      </c>
      <c r="E43" s="71">
        <v>0</v>
      </c>
      <c r="F43" s="65">
        <v>100</v>
      </c>
      <c r="G43" s="52"/>
      <c r="H43" s="33"/>
      <c r="I43" s="26"/>
      <c r="J43" s="52"/>
      <c r="K43" s="27"/>
      <c r="L43" s="106"/>
      <c r="M43" s="27"/>
      <c r="N43" s="27"/>
      <c r="O43" s="151"/>
      <c r="P43" s="3">
        <f>COUNT(G43:O43)*3</f>
        <v>0</v>
      </c>
      <c r="Q43" s="4">
        <f>SUM(G43:O43)</f>
        <v>0</v>
      </c>
      <c r="R43" s="5">
        <f>P43-Q43</f>
        <v>0</v>
      </c>
      <c r="S43" s="6">
        <f t="shared" si="6"/>
      </c>
      <c r="T43" s="4">
        <f t="shared" si="18"/>
        <v>3</v>
      </c>
      <c r="U43" s="4">
        <f t="shared" si="18"/>
        <v>3</v>
      </c>
      <c r="V43" s="17">
        <f t="shared" si="18"/>
        <v>0</v>
      </c>
      <c r="W43" s="6">
        <f>IF(T43=0,"",U43/T43*100)</f>
        <v>100</v>
      </c>
    </row>
    <row r="44" spans="1:23" ht="13.5" customHeight="1" thickBot="1">
      <c r="A44" s="48" t="s">
        <v>24</v>
      </c>
      <c r="B44" s="82" t="s">
        <v>40</v>
      </c>
      <c r="C44" s="80">
        <v>24</v>
      </c>
      <c r="D44" s="71">
        <v>14</v>
      </c>
      <c r="E44" s="71">
        <v>10</v>
      </c>
      <c r="F44" s="65">
        <v>58.33</v>
      </c>
      <c r="G44" s="52">
        <v>0</v>
      </c>
      <c r="H44" s="27">
        <v>3</v>
      </c>
      <c r="I44" s="29">
        <v>2</v>
      </c>
      <c r="J44" s="27">
        <v>3</v>
      </c>
      <c r="K44" s="27">
        <v>0</v>
      </c>
      <c r="L44" s="106">
        <v>3</v>
      </c>
      <c r="M44" s="27">
        <v>3</v>
      </c>
      <c r="N44" s="27">
        <v>0</v>
      </c>
      <c r="O44" s="151"/>
      <c r="P44" s="3">
        <f>COUNT(G44:O44)*3</f>
        <v>24</v>
      </c>
      <c r="Q44" s="4">
        <f>SUM(G44:O44)</f>
        <v>14</v>
      </c>
      <c r="R44" s="5">
        <f>P44-Q44</f>
        <v>10</v>
      </c>
      <c r="S44" s="6">
        <f t="shared" si="6"/>
        <v>58.333333333333336</v>
      </c>
      <c r="T44" s="4">
        <f t="shared" si="18"/>
        <v>48</v>
      </c>
      <c r="U44" s="4">
        <f t="shared" si="18"/>
        <v>28</v>
      </c>
      <c r="V44" s="17">
        <f t="shared" si="18"/>
        <v>20</v>
      </c>
      <c r="W44" s="6">
        <f>IF(T44=0,"",U44/T44*100)</f>
        <v>58.333333333333336</v>
      </c>
    </row>
    <row r="45" spans="1:23" ht="13.5" customHeight="1" thickBot="1">
      <c r="A45" s="42" t="s">
        <v>60</v>
      </c>
      <c r="B45" s="82" t="s">
        <v>40</v>
      </c>
      <c r="C45" s="80">
        <v>3</v>
      </c>
      <c r="D45" s="71">
        <v>2</v>
      </c>
      <c r="E45" s="71">
        <v>1</v>
      </c>
      <c r="F45" s="65">
        <v>66.67</v>
      </c>
      <c r="G45" s="52">
        <v>0</v>
      </c>
      <c r="H45" s="27">
        <v>1</v>
      </c>
      <c r="I45" s="27">
        <v>2</v>
      </c>
      <c r="J45" s="27">
        <v>3</v>
      </c>
      <c r="K45" s="27">
        <v>0</v>
      </c>
      <c r="L45" s="106">
        <v>3</v>
      </c>
      <c r="M45" s="27">
        <v>1</v>
      </c>
      <c r="N45" s="27">
        <v>0</v>
      </c>
      <c r="O45" s="151"/>
      <c r="P45" s="3">
        <f>COUNT(G45:O45)*3</f>
        <v>24</v>
      </c>
      <c r="Q45" s="4">
        <f>SUM(G45:O45)</f>
        <v>10</v>
      </c>
      <c r="R45" s="5">
        <f>P45-Q45</f>
        <v>14</v>
      </c>
      <c r="S45" s="6">
        <f t="shared" si="6"/>
        <v>41.66666666666667</v>
      </c>
      <c r="T45" s="4">
        <f t="shared" si="18"/>
        <v>27</v>
      </c>
      <c r="U45" s="4">
        <f t="shared" si="18"/>
        <v>12</v>
      </c>
      <c r="V45" s="17">
        <f t="shared" si="18"/>
        <v>15</v>
      </c>
      <c r="W45" s="6">
        <f>IF(T45=0,"",U45/T45*100)</f>
        <v>44.44444444444444</v>
      </c>
    </row>
    <row r="46" spans="1:23" ht="13.5" customHeight="1" thickBot="1">
      <c r="A46" s="42"/>
      <c r="B46" s="66"/>
      <c r="C46" s="81"/>
      <c r="D46" s="74"/>
      <c r="E46" s="74"/>
      <c r="F46" s="66"/>
      <c r="G46" s="53"/>
      <c r="H46" s="28"/>
      <c r="I46" s="28"/>
      <c r="J46" s="28"/>
      <c r="K46" s="28"/>
      <c r="L46" s="107"/>
      <c r="M46" s="28"/>
      <c r="N46" s="28"/>
      <c r="O46" s="28"/>
      <c r="P46" s="1"/>
      <c r="Q46" s="2"/>
      <c r="R46" s="18"/>
      <c r="S46" s="6"/>
      <c r="T46" s="4"/>
      <c r="U46" s="4"/>
      <c r="V46" s="17"/>
      <c r="W46" s="6"/>
    </row>
    <row r="47" spans="1:23" ht="13.5" customHeight="1" thickBot="1">
      <c r="A47" s="46"/>
      <c r="B47" s="69"/>
      <c r="C47" s="68"/>
      <c r="D47" s="68"/>
      <c r="E47" s="68"/>
      <c r="F47" s="73" t="s">
        <v>44</v>
      </c>
      <c r="G47" s="55"/>
      <c r="H47" s="29"/>
      <c r="I47" s="29"/>
      <c r="J47" s="29"/>
      <c r="K47" s="29"/>
      <c r="L47" s="29"/>
      <c r="M47" s="29"/>
      <c r="N47" s="29"/>
      <c r="O47" s="29"/>
      <c r="P47" s="11"/>
      <c r="Q47" s="12"/>
      <c r="R47" s="22"/>
      <c r="S47" s="10">
        <f t="shared" si="6"/>
      </c>
      <c r="T47" s="1"/>
      <c r="U47" s="2"/>
      <c r="V47" s="18"/>
      <c r="W47" s="98"/>
    </row>
    <row r="48" spans="1:23" ht="13.5" customHeight="1" thickBot="1">
      <c r="A48" s="144" t="s">
        <v>16</v>
      </c>
      <c r="B48" s="67" t="s">
        <v>7</v>
      </c>
      <c r="C48" s="79">
        <v>21</v>
      </c>
      <c r="D48" s="72">
        <v>19</v>
      </c>
      <c r="E48" s="72">
        <v>2</v>
      </c>
      <c r="F48" s="59">
        <v>90.48</v>
      </c>
      <c r="G48" s="100">
        <v>2</v>
      </c>
      <c r="H48" s="104">
        <v>3</v>
      </c>
      <c r="I48" s="104">
        <v>3</v>
      </c>
      <c r="J48" s="104">
        <v>1</v>
      </c>
      <c r="K48" s="104">
        <v>3</v>
      </c>
      <c r="L48" s="25">
        <v>3</v>
      </c>
      <c r="M48" s="149"/>
      <c r="N48" s="25">
        <v>3</v>
      </c>
      <c r="O48" s="25">
        <v>1</v>
      </c>
      <c r="P48" s="3">
        <f aca="true" t="shared" si="19" ref="P48:P53">COUNT(G48:O48)*3</f>
        <v>24</v>
      </c>
      <c r="Q48" s="4">
        <f aca="true" t="shared" si="20" ref="Q48:Q53">SUM(G48:O48)</f>
        <v>19</v>
      </c>
      <c r="R48" s="5">
        <f aca="true" t="shared" si="21" ref="R48:R53">P48-Q48</f>
        <v>5</v>
      </c>
      <c r="S48" s="6">
        <f t="shared" si="6"/>
        <v>79.16666666666666</v>
      </c>
      <c r="T48" s="4">
        <f aca="true" t="shared" si="22" ref="T48:V53">C48+P48</f>
        <v>45</v>
      </c>
      <c r="U48" s="4">
        <f t="shared" si="22"/>
        <v>38</v>
      </c>
      <c r="V48" s="17">
        <f t="shared" si="22"/>
        <v>7</v>
      </c>
      <c r="W48" s="6">
        <f aca="true" t="shared" si="23" ref="W48:W53">IF(T48=0,"",U48/T48*100)</f>
        <v>84.44444444444444</v>
      </c>
    </row>
    <row r="49" spans="1:23" ht="13.5" customHeight="1" thickBot="1">
      <c r="A49" s="125" t="s">
        <v>20</v>
      </c>
      <c r="B49" s="59" t="s">
        <v>7</v>
      </c>
      <c r="C49" s="80">
        <v>18</v>
      </c>
      <c r="D49" s="71">
        <v>10</v>
      </c>
      <c r="E49" s="71">
        <v>8</v>
      </c>
      <c r="F49" s="65">
        <v>55.56</v>
      </c>
      <c r="G49" s="101">
        <v>2</v>
      </c>
      <c r="H49" s="105">
        <v>3</v>
      </c>
      <c r="I49" s="105"/>
      <c r="J49" s="105">
        <v>1</v>
      </c>
      <c r="K49" s="105"/>
      <c r="L49" s="26">
        <v>2</v>
      </c>
      <c r="M49" s="153"/>
      <c r="N49" s="26"/>
      <c r="O49" s="26">
        <v>0</v>
      </c>
      <c r="P49" s="3">
        <f t="shared" si="19"/>
        <v>15</v>
      </c>
      <c r="Q49" s="4">
        <f t="shared" si="20"/>
        <v>8</v>
      </c>
      <c r="R49" s="5">
        <f t="shared" si="21"/>
        <v>7</v>
      </c>
      <c r="S49" s="6">
        <f t="shared" si="6"/>
        <v>53.333333333333336</v>
      </c>
      <c r="T49" s="4">
        <f t="shared" si="22"/>
        <v>33</v>
      </c>
      <c r="U49" s="4">
        <f t="shared" si="22"/>
        <v>18</v>
      </c>
      <c r="V49" s="17">
        <f t="shared" si="22"/>
        <v>15</v>
      </c>
      <c r="W49" s="6">
        <f t="shared" si="23"/>
        <v>54.54545454545454</v>
      </c>
    </row>
    <row r="50" spans="1:23" ht="13.5" customHeight="1" thickBot="1">
      <c r="A50" s="125" t="s">
        <v>14</v>
      </c>
      <c r="B50" s="59" t="s">
        <v>7</v>
      </c>
      <c r="C50" s="80">
        <v>7</v>
      </c>
      <c r="D50" s="71">
        <v>3</v>
      </c>
      <c r="E50" s="71">
        <v>4</v>
      </c>
      <c r="F50" s="65">
        <v>42.86</v>
      </c>
      <c r="G50" s="101">
        <v>3</v>
      </c>
      <c r="H50" s="105">
        <v>3</v>
      </c>
      <c r="I50" s="105">
        <v>2</v>
      </c>
      <c r="J50" s="105"/>
      <c r="K50" s="105">
        <v>3</v>
      </c>
      <c r="L50" s="26">
        <v>2</v>
      </c>
      <c r="M50" s="153"/>
      <c r="N50" s="26">
        <v>2</v>
      </c>
      <c r="O50" s="26"/>
      <c r="P50" s="3">
        <f t="shared" si="19"/>
        <v>18</v>
      </c>
      <c r="Q50" s="4">
        <f t="shared" si="20"/>
        <v>15</v>
      </c>
      <c r="R50" s="5">
        <f t="shared" si="21"/>
        <v>3</v>
      </c>
      <c r="S50" s="6">
        <f>IF(P50=0,"",Q50/P50*100)</f>
        <v>83.33333333333334</v>
      </c>
      <c r="T50" s="4">
        <f t="shared" si="22"/>
        <v>25</v>
      </c>
      <c r="U50" s="4">
        <f t="shared" si="22"/>
        <v>18</v>
      </c>
      <c r="V50" s="17">
        <f t="shared" si="22"/>
        <v>7</v>
      </c>
      <c r="W50" s="6">
        <f t="shared" si="23"/>
        <v>72</v>
      </c>
    </row>
    <row r="51" spans="1:23" ht="13.5" customHeight="1" thickBot="1">
      <c r="A51" s="126" t="s">
        <v>15</v>
      </c>
      <c r="B51" s="62" t="s">
        <v>7</v>
      </c>
      <c r="C51" s="80">
        <v>14</v>
      </c>
      <c r="D51" s="71">
        <v>10</v>
      </c>
      <c r="E51" s="71">
        <v>4</v>
      </c>
      <c r="F51" s="65">
        <v>71.43</v>
      </c>
      <c r="G51" s="101"/>
      <c r="H51" s="105"/>
      <c r="I51" s="105">
        <v>2</v>
      </c>
      <c r="J51" s="105">
        <v>1</v>
      </c>
      <c r="K51" s="105"/>
      <c r="L51" s="26"/>
      <c r="M51" s="153"/>
      <c r="N51" s="26">
        <v>3</v>
      </c>
      <c r="O51" s="26"/>
      <c r="P51" s="3">
        <f t="shared" si="19"/>
        <v>9</v>
      </c>
      <c r="Q51" s="4">
        <f t="shared" si="20"/>
        <v>6</v>
      </c>
      <c r="R51" s="5">
        <f t="shared" si="21"/>
        <v>3</v>
      </c>
      <c r="S51" s="6">
        <f>IF(P51=0,"",Q51/P51*100)</f>
        <v>66.66666666666666</v>
      </c>
      <c r="T51" s="4">
        <f t="shared" si="22"/>
        <v>23</v>
      </c>
      <c r="U51" s="4">
        <f t="shared" si="22"/>
        <v>16</v>
      </c>
      <c r="V51" s="17">
        <f t="shared" si="22"/>
        <v>7</v>
      </c>
      <c r="W51" s="6">
        <f t="shared" si="23"/>
        <v>69.56521739130434</v>
      </c>
    </row>
    <row r="52" spans="1:23" ht="13.5" customHeight="1" thickBot="1">
      <c r="A52" s="125" t="s">
        <v>26</v>
      </c>
      <c r="B52" s="65" t="s">
        <v>7</v>
      </c>
      <c r="C52" s="80">
        <v>6</v>
      </c>
      <c r="D52" s="71">
        <v>6</v>
      </c>
      <c r="E52" s="71">
        <v>0</v>
      </c>
      <c r="F52" s="65">
        <v>100</v>
      </c>
      <c r="G52" s="101"/>
      <c r="H52" s="105"/>
      <c r="I52" s="105"/>
      <c r="J52" s="105"/>
      <c r="K52" s="105">
        <v>3</v>
      </c>
      <c r="L52" s="26"/>
      <c r="M52" s="153"/>
      <c r="N52" s="26"/>
      <c r="O52" s="26">
        <v>1</v>
      </c>
      <c r="P52" s="3">
        <f t="shared" si="19"/>
        <v>6</v>
      </c>
      <c r="Q52" s="4">
        <f t="shared" si="20"/>
        <v>4</v>
      </c>
      <c r="R52" s="5">
        <f t="shared" si="21"/>
        <v>2</v>
      </c>
      <c r="S52" s="6">
        <f t="shared" si="6"/>
        <v>66.66666666666666</v>
      </c>
      <c r="T52" s="4">
        <f t="shared" si="22"/>
        <v>12</v>
      </c>
      <c r="U52" s="4">
        <f t="shared" si="22"/>
        <v>10</v>
      </c>
      <c r="V52" s="17">
        <f t="shared" si="22"/>
        <v>2</v>
      </c>
      <c r="W52" s="6">
        <f t="shared" si="23"/>
        <v>83.33333333333334</v>
      </c>
    </row>
    <row r="53" spans="1:23" ht="13.5" customHeight="1" thickBot="1">
      <c r="A53" s="125" t="s">
        <v>19</v>
      </c>
      <c r="B53" s="65" t="s">
        <v>7</v>
      </c>
      <c r="C53" s="84">
        <v>6</v>
      </c>
      <c r="D53" s="74">
        <v>6</v>
      </c>
      <c r="E53" s="74">
        <v>0</v>
      </c>
      <c r="F53" s="66">
        <v>100</v>
      </c>
      <c r="G53" s="103"/>
      <c r="H53" s="107"/>
      <c r="I53" s="107"/>
      <c r="J53" s="107"/>
      <c r="K53" s="107"/>
      <c r="L53" s="28"/>
      <c r="M53" s="154"/>
      <c r="N53" s="28"/>
      <c r="O53" s="28"/>
      <c r="P53" s="3">
        <f t="shared" si="19"/>
        <v>0</v>
      </c>
      <c r="Q53" s="4">
        <f t="shared" si="20"/>
        <v>0</v>
      </c>
      <c r="R53" s="5">
        <f t="shared" si="21"/>
        <v>0</v>
      </c>
      <c r="S53" s="6">
        <f t="shared" si="6"/>
      </c>
      <c r="T53" s="4">
        <f t="shared" si="22"/>
        <v>6</v>
      </c>
      <c r="U53" s="4">
        <f t="shared" si="22"/>
        <v>6</v>
      </c>
      <c r="V53" s="17">
        <f t="shared" si="22"/>
        <v>0</v>
      </c>
      <c r="W53" s="6">
        <f t="shared" si="23"/>
        <v>100</v>
      </c>
    </row>
    <row r="54" spans="1:23" ht="13.5" customHeight="1" thickBot="1">
      <c r="A54" s="43"/>
      <c r="B54" s="62"/>
      <c r="C54" s="68"/>
      <c r="D54" s="68"/>
      <c r="E54" s="68"/>
      <c r="F54" s="73"/>
      <c r="G54" s="70"/>
      <c r="H54" s="30"/>
      <c r="I54" s="30"/>
      <c r="J54" s="30"/>
      <c r="K54" s="30"/>
      <c r="L54" s="30"/>
      <c r="M54" s="30"/>
      <c r="N54" s="30"/>
      <c r="O54" s="30"/>
      <c r="P54" s="3"/>
      <c r="Q54" s="4"/>
      <c r="R54" s="5"/>
      <c r="S54" s="8"/>
      <c r="T54" s="4"/>
      <c r="U54" s="4"/>
      <c r="V54" s="17"/>
      <c r="W54" s="6"/>
    </row>
    <row r="55" spans="1:23" ht="13.5" customHeight="1" thickBot="1">
      <c r="A55" s="40" t="s">
        <v>61</v>
      </c>
      <c r="B55" s="67" t="s">
        <v>62</v>
      </c>
      <c r="C55" s="79">
        <v>5</v>
      </c>
      <c r="D55" s="72">
        <v>0</v>
      </c>
      <c r="E55" s="72">
        <v>5</v>
      </c>
      <c r="F55" s="59">
        <v>0</v>
      </c>
      <c r="G55" s="50">
        <v>2</v>
      </c>
      <c r="H55" s="104"/>
      <c r="I55" s="104"/>
      <c r="J55" s="104"/>
      <c r="K55" s="149"/>
      <c r="L55" s="104"/>
      <c r="M55" s="104"/>
      <c r="N55" s="104"/>
      <c r="O55" s="104"/>
      <c r="P55" s="3">
        <f>COUNT(G55:O55)*3</f>
        <v>3</v>
      </c>
      <c r="Q55" s="4">
        <f>SUM(G55:O55)</f>
        <v>2</v>
      </c>
      <c r="R55" s="5">
        <f>P55-Q55</f>
        <v>1</v>
      </c>
      <c r="S55" s="6">
        <f>IF(P55=0,"",Q55/P55*100)</f>
        <v>66.66666666666666</v>
      </c>
      <c r="T55" s="4">
        <f aca="true" t="shared" si="24" ref="T55:V59">C55+P55</f>
        <v>8</v>
      </c>
      <c r="U55" s="4">
        <f t="shared" si="24"/>
        <v>2</v>
      </c>
      <c r="V55" s="17">
        <f t="shared" si="24"/>
        <v>6</v>
      </c>
      <c r="W55" s="6">
        <f>IF(T55=0,"",U55/T55*100)</f>
        <v>25</v>
      </c>
    </row>
    <row r="56" spans="1:23" ht="13.5" customHeight="1" thickBot="1">
      <c r="A56" s="41" t="s">
        <v>63</v>
      </c>
      <c r="B56" s="65" t="s">
        <v>62</v>
      </c>
      <c r="C56" s="80">
        <v>8</v>
      </c>
      <c r="D56" s="71">
        <v>6</v>
      </c>
      <c r="E56" s="71">
        <v>2</v>
      </c>
      <c r="F56" s="65">
        <v>75</v>
      </c>
      <c r="G56" s="51"/>
      <c r="H56" s="105"/>
      <c r="I56" s="105"/>
      <c r="J56" s="105"/>
      <c r="K56" s="153"/>
      <c r="L56" s="105"/>
      <c r="M56" s="105"/>
      <c r="N56" s="105"/>
      <c r="O56" s="105"/>
      <c r="P56" s="3">
        <f>COUNT(G56:O56)*3</f>
        <v>0</v>
      </c>
      <c r="Q56" s="4">
        <f>SUM(G56:O56)</f>
        <v>0</v>
      </c>
      <c r="R56" s="5">
        <f>P56-Q56</f>
        <v>0</v>
      </c>
      <c r="S56" s="6">
        <f>IF(P56=0,"",Q56/P56*100)</f>
      </c>
      <c r="T56" s="4">
        <f t="shared" si="24"/>
        <v>8</v>
      </c>
      <c r="U56" s="4">
        <f t="shared" si="24"/>
        <v>6</v>
      </c>
      <c r="V56" s="17">
        <f t="shared" si="24"/>
        <v>2</v>
      </c>
      <c r="W56" s="6">
        <f>IF(T56=0,"",U56/T56*100)</f>
        <v>75</v>
      </c>
    </row>
    <row r="57" spans="1:23" ht="13.5" customHeight="1" thickBot="1">
      <c r="A57" s="44" t="s">
        <v>64</v>
      </c>
      <c r="B57" s="65" t="s">
        <v>62</v>
      </c>
      <c r="C57" s="80">
        <v>21</v>
      </c>
      <c r="D57" s="71">
        <v>12</v>
      </c>
      <c r="E57" s="71">
        <v>9</v>
      </c>
      <c r="F57" s="65">
        <v>57.14</v>
      </c>
      <c r="G57" s="51"/>
      <c r="H57" s="105">
        <v>0</v>
      </c>
      <c r="I57" s="105">
        <v>3</v>
      </c>
      <c r="J57" s="105">
        <v>3</v>
      </c>
      <c r="K57" s="153"/>
      <c r="L57" s="105">
        <v>2</v>
      </c>
      <c r="M57" s="105">
        <v>1</v>
      </c>
      <c r="N57" s="105">
        <v>0</v>
      </c>
      <c r="O57" s="105">
        <v>2</v>
      </c>
      <c r="P57" s="3">
        <f>COUNT(G57:O57)*3</f>
        <v>21</v>
      </c>
      <c r="Q57" s="4">
        <f>SUM(G57:O57)</f>
        <v>11</v>
      </c>
      <c r="R57" s="5">
        <f>P57-Q57</f>
        <v>10</v>
      </c>
      <c r="S57" s="6">
        <f>IF(P57=0,"",Q57/P57*100)</f>
        <v>52.38095238095239</v>
      </c>
      <c r="T57" s="4">
        <f t="shared" si="24"/>
        <v>42</v>
      </c>
      <c r="U57" s="4">
        <f t="shared" si="24"/>
        <v>23</v>
      </c>
      <c r="V57" s="17">
        <f t="shared" si="24"/>
        <v>19</v>
      </c>
      <c r="W57" s="6">
        <f>IF(T57=0,"",U57/T57*100)</f>
        <v>54.761904761904766</v>
      </c>
    </row>
    <row r="58" spans="1:23" ht="13.5" customHeight="1" thickBot="1">
      <c r="A58" s="44" t="s">
        <v>65</v>
      </c>
      <c r="B58" s="65" t="s">
        <v>62</v>
      </c>
      <c r="C58" s="80">
        <v>20</v>
      </c>
      <c r="D58" s="71">
        <v>4</v>
      </c>
      <c r="E58" s="71">
        <v>16</v>
      </c>
      <c r="F58" s="65">
        <v>20</v>
      </c>
      <c r="G58" s="52">
        <v>1</v>
      </c>
      <c r="H58" s="106">
        <v>0</v>
      </c>
      <c r="I58" s="106">
        <v>2</v>
      </c>
      <c r="J58" s="106">
        <v>2</v>
      </c>
      <c r="K58" s="151"/>
      <c r="L58" s="106">
        <v>0</v>
      </c>
      <c r="M58" s="106">
        <v>1</v>
      </c>
      <c r="N58" s="106">
        <v>0</v>
      </c>
      <c r="O58" s="106">
        <v>0</v>
      </c>
      <c r="P58" s="3">
        <f>COUNT(G58:O58)*3</f>
        <v>24</v>
      </c>
      <c r="Q58" s="4">
        <f>SUM(G58:O58)</f>
        <v>6</v>
      </c>
      <c r="R58" s="5">
        <f>P58-Q58</f>
        <v>18</v>
      </c>
      <c r="S58" s="6">
        <f>IF(P58=0,"",Q58/P58*100)</f>
        <v>25</v>
      </c>
      <c r="T58" s="4">
        <f t="shared" si="24"/>
        <v>44</v>
      </c>
      <c r="U58" s="4">
        <f t="shared" si="24"/>
        <v>10</v>
      </c>
      <c r="V58" s="17">
        <f t="shared" si="24"/>
        <v>34</v>
      </c>
      <c r="W58" s="6">
        <f>IF(T58=0,"",U58/T58*100)</f>
        <v>22.727272727272727</v>
      </c>
    </row>
    <row r="59" spans="1:23" ht="13.5" customHeight="1" thickBot="1">
      <c r="A59" s="44" t="s">
        <v>66</v>
      </c>
      <c r="B59" s="65" t="s">
        <v>62</v>
      </c>
      <c r="C59" s="81">
        <v>18</v>
      </c>
      <c r="D59" s="74">
        <v>6</v>
      </c>
      <c r="E59" s="74">
        <v>12</v>
      </c>
      <c r="F59" s="66">
        <v>33.33</v>
      </c>
      <c r="G59" s="53">
        <v>2</v>
      </c>
      <c r="H59" s="107">
        <v>0</v>
      </c>
      <c r="I59" s="107">
        <v>3</v>
      </c>
      <c r="J59" s="107">
        <v>3</v>
      </c>
      <c r="K59" s="154"/>
      <c r="L59" s="107">
        <v>0</v>
      </c>
      <c r="M59" s="107">
        <v>0</v>
      </c>
      <c r="N59" s="107">
        <v>1</v>
      </c>
      <c r="O59" s="107">
        <v>1</v>
      </c>
      <c r="P59" s="3">
        <f>COUNT(G59:O59)*3</f>
        <v>24</v>
      </c>
      <c r="Q59" s="4">
        <f>SUM(G59:O59)</f>
        <v>10</v>
      </c>
      <c r="R59" s="5">
        <f>P59-Q59</f>
        <v>14</v>
      </c>
      <c r="S59" s="6">
        <f>IF(P59=0,"",Q59/P59*100)</f>
        <v>41.66666666666667</v>
      </c>
      <c r="T59" s="4">
        <f t="shared" si="24"/>
        <v>42</v>
      </c>
      <c r="U59" s="4">
        <f t="shared" si="24"/>
        <v>16</v>
      </c>
      <c r="V59" s="17">
        <f t="shared" si="24"/>
        <v>26</v>
      </c>
      <c r="W59" s="6">
        <f>IF(T59=0,"",U59/T59*100)</f>
        <v>38.095238095238095</v>
      </c>
    </row>
    <row r="60" spans="1:23" ht="13.5" customHeight="1" thickBot="1">
      <c r="A60" s="43"/>
      <c r="B60" s="62"/>
      <c r="C60" s="68"/>
      <c r="D60" s="68"/>
      <c r="E60" s="68"/>
      <c r="F60" s="73"/>
      <c r="G60" s="56"/>
      <c r="H60" s="57"/>
      <c r="I60" s="57"/>
      <c r="J60" s="57"/>
      <c r="K60" s="57"/>
      <c r="L60" s="57"/>
      <c r="M60" s="57"/>
      <c r="N60" s="57"/>
      <c r="O60" s="57"/>
      <c r="P60" s="3"/>
      <c r="Q60" s="4"/>
      <c r="R60" s="5"/>
      <c r="S60" s="8"/>
      <c r="T60" s="1"/>
      <c r="U60" s="2"/>
      <c r="V60" s="18"/>
      <c r="W60" s="95"/>
    </row>
    <row r="61" spans="1:23" ht="13.5" customHeight="1" thickBot="1">
      <c r="A61" s="40" t="s">
        <v>67</v>
      </c>
      <c r="B61" s="67" t="s">
        <v>68</v>
      </c>
      <c r="C61" s="108">
        <v>9</v>
      </c>
      <c r="D61" s="109">
        <v>0</v>
      </c>
      <c r="E61" s="109">
        <v>9</v>
      </c>
      <c r="F61" s="110">
        <v>0</v>
      </c>
      <c r="G61" s="100">
        <v>0</v>
      </c>
      <c r="H61" s="149"/>
      <c r="I61" s="104">
        <v>0</v>
      </c>
      <c r="J61" s="104">
        <v>0</v>
      </c>
      <c r="K61" s="104">
        <v>0</v>
      </c>
      <c r="L61" s="104">
        <v>0</v>
      </c>
      <c r="M61" s="104"/>
      <c r="N61" s="104">
        <v>0</v>
      </c>
      <c r="O61" s="104"/>
      <c r="P61" s="3">
        <f>COUNT(G61:O61)*3-2-1</f>
        <v>15</v>
      </c>
      <c r="Q61" s="4">
        <f aca="true" t="shared" si="25" ref="Q61:Q66">SUM(G61:O61)</f>
        <v>0</v>
      </c>
      <c r="R61" s="5">
        <f aca="true" t="shared" si="26" ref="R61:R66">P61-Q61</f>
        <v>15</v>
      </c>
      <c r="S61" s="6">
        <f aca="true" t="shared" si="27" ref="S61:S66">IF(P61=0,"",Q61/P61*100)</f>
        <v>0</v>
      </c>
      <c r="T61" s="4">
        <f aca="true" t="shared" si="28" ref="T61:V66">C61+P61</f>
        <v>24</v>
      </c>
      <c r="U61" s="4">
        <f t="shared" si="28"/>
        <v>0</v>
      </c>
      <c r="V61" s="17">
        <f t="shared" si="28"/>
        <v>24</v>
      </c>
      <c r="W61" s="6">
        <f aca="true" t="shared" si="29" ref="W61:W66">IF(T61=0,"",U61/T61*100)</f>
        <v>0</v>
      </c>
    </row>
    <row r="62" spans="1:23" ht="13.5" customHeight="1" thickBot="1">
      <c r="A62" s="41" t="s">
        <v>69</v>
      </c>
      <c r="B62" s="65" t="s">
        <v>68</v>
      </c>
      <c r="C62" s="117">
        <v>12</v>
      </c>
      <c r="D62" s="118">
        <v>0</v>
      </c>
      <c r="E62" s="118">
        <v>12</v>
      </c>
      <c r="F62" s="116">
        <v>0</v>
      </c>
      <c r="G62" s="101">
        <v>0</v>
      </c>
      <c r="H62" s="153"/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/>
      <c r="O62" s="105">
        <v>0</v>
      </c>
      <c r="P62" s="3">
        <f>COUNT(G62:O62)*3-1-2</f>
        <v>18</v>
      </c>
      <c r="Q62" s="4">
        <f t="shared" si="25"/>
        <v>0</v>
      </c>
      <c r="R62" s="5">
        <f t="shared" si="26"/>
        <v>18</v>
      </c>
      <c r="S62" s="6">
        <f t="shared" si="27"/>
        <v>0</v>
      </c>
      <c r="T62" s="4">
        <f t="shared" si="28"/>
        <v>30</v>
      </c>
      <c r="U62" s="4">
        <f t="shared" si="28"/>
        <v>0</v>
      </c>
      <c r="V62" s="17">
        <f t="shared" si="28"/>
        <v>30</v>
      </c>
      <c r="W62" s="6">
        <f t="shared" si="29"/>
        <v>0</v>
      </c>
    </row>
    <row r="63" spans="1:23" ht="13.5" customHeight="1" thickBot="1">
      <c r="A63" s="44" t="s">
        <v>70</v>
      </c>
      <c r="B63" s="65" t="s">
        <v>68</v>
      </c>
      <c r="C63" s="117">
        <v>20</v>
      </c>
      <c r="D63" s="118">
        <v>3</v>
      </c>
      <c r="E63" s="118">
        <v>17</v>
      </c>
      <c r="F63" s="116">
        <v>15</v>
      </c>
      <c r="G63" s="101">
        <v>2</v>
      </c>
      <c r="H63" s="153"/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3">
        <f>COUNT(G63:O63)*3</f>
        <v>24</v>
      </c>
      <c r="Q63" s="4">
        <f t="shared" si="25"/>
        <v>2</v>
      </c>
      <c r="R63" s="5">
        <f t="shared" si="26"/>
        <v>22</v>
      </c>
      <c r="S63" s="6">
        <f t="shared" si="27"/>
        <v>8.333333333333332</v>
      </c>
      <c r="T63" s="4">
        <f t="shared" si="28"/>
        <v>44</v>
      </c>
      <c r="U63" s="4">
        <f t="shared" si="28"/>
        <v>5</v>
      </c>
      <c r="V63" s="17">
        <f t="shared" si="28"/>
        <v>39</v>
      </c>
      <c r="W63" s="6">
        <f t="shared" si="29"/>
        <v>11.363636363636363</v>
      </c>
    </row>
    <row r="64" spans="1:23" ht="13.5" customHeight="1" thickBot="1">
      <c r="A64" s="44" t="s">
        <v>71</v>
      </c>
      <c r="B64" s="65" t="s">
        <v>68</v>
      </c>
      <c r="C64" s="117">
        <v>12</v>
      </c>
      <c r="D64" s="118">
        <v>2</v>
      </c>
      <c r="E64" s="118">
        <v>10</v>
      </c>
      <c r="F64" s="116">
        <v>16.67</v>
      </c>
      <c r="G64" s="101"/>
      <c r="H64" s="153"/>
      <c r="I64" s="105"/>
      <c r="J64" s="105"/>
      <c r="K64" s="105"/>
      <c r="L64" s="105"/>
      <c r="M64" s="105"/>
      <c r="N64" s="105"/>
      <c r="O64" s="105"/>
      <c r="P64" s="3">
        <f>COUNT(G64:O64)*3</f>
        <v>0</v>
      </c>
      <c r="Q64" s="4">
        <f t="shared" si="25"/>
        <v>0</v>
      </c>
      <c r="R64" s="5">
        <f t="shared" si="26"/>
        <v>0</v>
      </c>
      <c r="S64" s="6">
        <f t="shared" si="27"/>
      </c>
      <c r="T64" s="4">
        <f t="shared" si="28"/>
        <v>12</v>
      </c>
      <c r="U64" s="4">
        <f t="shared" si="28"/>
        <v>2</v>
      </c>
      <c r="V64" s="17">
        <f t="shared" si="28"/>
        <v>10</v>
      </c>
      <c r="W64" s="6">
        <f t="shared" si="29"/>
        <v>16.666666666666664</v>
      </c>
    </row>
    <row r="65" spans="1:23" ht="13.5" customHeight="1" thickBot="1">
      <c r="A65" s="44" t="s">
        <v>39</v>
      </c>
      <c r="B65" s="65" t="s">
        <v>68</v>
      </c>
      <c r="C65" s="117">
        <v>16</v>
      </c>
      <c r="D65" s="118">
        <v>5</v>
      </c>
      <c r="E65" s="118">
        <v>11</v>
      </c>
      <c r="F65" s="116">
        <v>31.25</v>
      </c>
      <c r="G65" s="101">
        <v>3</v>
      </c>
      <c r="H65" s="153"/>
      <c r="I65" s="105"/>
      <c r="J65" s="105">
        <v>1</v>
      </c>
      <c r="K65" s="105"/>
      <c r="L65" s="105"/>
      <c r="M65" s="105">
        <v>0</v>
      </c>
      <c r="N65" s="105">
        <v>0</v>
      </c>
      <c r="O65" s="105">
        <v>1</v>
      </c>
      <c r="P65" s="3">
        <f>COUNT(G65:O65)*3</f>
        <v>15</v>
      </c>
      <c r="Q65" s="4">
        <f t="shared" si="25"/>
        <v>5</v>
      </c>
      <c r="R65" s="5">
        <f t="shared" si="26"/>
        <v>10</v>
      </c>
      <c r="S65" s="6">
        <f t="shared" si="27"/>
        <v>33.33333333333333</v>
      </c>
      <c r="T65" s="4">
        <f t="shared" si="28"/>
        <v>31</v>
      </c>
      <c r="U65" s="4">
        <f t="shared" si="28"/>
        <v>10</v>
      </c>
      <c r="V65" s="17">
        <f t="shared" si="28"/>
        <v>21</v>
      </c>
      <c r="W65" s="6">
        <f t="shared" si="29"/>
        <v>32.25806451612903</v>
      </c>
    </row>
    <row r="66" spans="1:23" ht="13.5" customHeight="1" thickBot="1">
      <c r="A66" s="41" t="s">
        <v>72</v>
      </c>
      <c r="B66" s="65" t="s">
        <v>68</v>
      </c>
      <c r="C66" s="119">
        <v>3</v>
      </c>
      <c r="D66" s="120">
        <v>0</v>
      </c>
      <c r="E66" s="120">
        <v>3</v>
      </c>
      <c r="F66" s="121">
        <v>0</v>
      </c>
      <c r="G66" s="103"/>
      <c r="H66" s="154"/>
      <c r="I66" s="107"/>
      <c r="J66" s="107"/>
      <c r="K66" s="107"/>
      <c r="L66" s="107"/>
      <c r="M66" s="107"/>
      <c r="N66" s="107"/>
      <c r="O66" s="107"/>
      <c r="P66" s="3">
        <f>COUNT(G66:O66)*3</f>
        <v>0</v>
      </c>
      <c r="Q66" s="4">
        <f t="shared" si="25"/>
        <v>0</v>
      </c>
      <c r="R66" s="5">
        <f t="shared" si="26"/>
        <v>0</v>
      </c>
      <c r="S66" s="6">
        <f t="shared" si="27"/>
      </c>
      <c r="T66" s="4">
        <f t="shared" si="28"/>
        <v>3</v>
      </c>
      <c r="U66" s="4">
        <f t="shared" si="28"/>
        <v>0</v>
      </c>
      <c r="V66" s="17">
        <f t="shared" si="28"/>
        <v>3</v>
      </c>
      <c r="W66" s="6">
        <f t="shared" si="29"/>
        <v>0</v>
      </c>
    </row>
    <row r="67" spans="1:23" ht="13.5" customHeight="1" thickBot="1">
      <c r="A67" s="47"/>
      <c r="B67" s="73"/>
      <c r="C67" s="68"/>
      <c r="D67" s="68"/>
      <c r="E67" s="68"/>
      <c r="F67" s="73"/>
      <c r="G67" s="78"/>
      <c r="H67" s="35"/>
      <c r="I67" s="35"/>
      <c r="J67" s="35"/>
      <c r="K67" s="35"/>
      <c r="L67" s="35"/>
      <c r="M67" s="35"/>
      <c r="N67" s="35"/>
      <c r="O67" s="35"/>
      <c r="P67" s="3"/>
      <c r="Q67" s="4"/>
      <c r="R67" s="5"/>
      <c r="S67" s="8"/>
      <c r="T67" s="4"/>
      <c r="U67" s="4"/>
      <c r="V67" s="17"/>
      <c r="W67" s="6"/>
    </row>
    <row r="68" spans="20:23" ht="12.75">
      <c r="T68" s="37"/>
      <c r="U68" s="37"/>
      <c r="V68" s="37"/>
      <c r="W68" s="99"/>
    </row>
    <row r="69" spans="1:23" ht="12.75">
      <c r="A69" s="48" t="s">
        <v>17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37"/>
      <c r="U69" s="37"/>
      <c r="V69" s="37"/>
      <c r="W69" s="99"/>
    </row>
    <row r="70" spans="2:19" ht="12.75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</sheetData>
  <sheetProtection/>
  <mergeCells count="6">
    <mergeCell ref="G3:O3"/>
    <mergeCell ref="P3:S3"/>
    <mergeCell ref="B69:S69"/>
    <mergeCell ref="C3:F3"/>
    <mergeCell ref="T3:W3"/>
    <mergeCell ref="B70:S70"/>
  </mergeCells>
  <printOptions/>
  <pageMargins left="0.7" right="0.7" top="0.75" bottom="0.75" header="0.3" footer="0.3"/>
  <pageSetup horizontalDpi="600" verticalDpi="600" orientation="portrait" paperSize="9" r:id="rId1"/>
  <ignoredErrors>
    <ignoredError sqref="P5:Q5 Q23:R23 Q56:R56 P6:R7 P17:R20 P24:R25 P34:R38 P57:R58 P52:R54 Q45:R45 P42:R42 P60:R60 Q59:R59 P27:R27 Q26:R26 P9:R9 Q8:R8 P44:R44 Q43:R43 P12:R13 Q21:R21 P40:R40 P47:R49 P63:R67 Q61:R61 Q62:R62 P31:R31 Q29:R29 Q32:R32 Q30:R30 Q28:R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preapo@freemail.hu</cp:lastModifiedBy>
  <cp:lastPrinted>2016-09-07T12:28:47Z</cp:lastPrinted>
  <dcterms:created xsi:type="dcterms:W3CDTF">2002-10-11T16:39:46Z</dcterms:created>
  <dcterms:modified xsi:type="dcterms:W3CDTF">2024-04-26T06:41:42Z</dcterms:modified>
  <cp:category/>
  <cp:version/>
  <cp:contentType/>
  <cp:contentStatus/>
</cp:coreProperties>
</file>