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05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<sst xmlns="http://schemas.openxmlformats.org/spreadsheetml/2006/main" count="112" uniqueCount="71">
  <si>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Fordulónkénti győzelmek száma</t>
  </si>
  <si>
    <t>Teljesítmények:</t>
  </si>
  <si>
    <t>NÉV:</t>
  </si>
  <si>
    <t>CSAPAT:</t>
  </si>
  <si>
    <t>Ö.Mé:</t>
  </si>
  <si>
    <t>Gy:</t>
  </si>
  <si>
    <t>Ver:</t>
  </si>
  <si>
    <t>%</t>
  </si>
  <si>
    <t>Kakasd</t>
  </si>
  <si>
    <t>Németh Zoltán</t>
  </si>
  <si>
    <t>Pelczer Ferenc</t>
  </si>
  <si>
    <t>Kocsis János</t>
  </si>
  <si>
    <t>Sike Gábor</t>
  </si>
  <si>
    <t>Gazdag Ferenc</t>
  </si>
  <si>
    <t>Sáringer József</t>
  </si>
  <si>
    <t>Simon Csaba</t>
  </si>
  <si>
    <t>Mátyás Attila</t>
  </si>
  <si>
    <t>Pechár Csaba</t>
  </si>
  <si>
    <t>Hucker Zoltán</t>
  </si>
  <si>
    <t>X= csere játékosok</t>
  </si>
  <si>
    <t>Tóth András</t>
  </si>
  <si>
    <t>Nemes József</t>
  </si>
  <si>
    <t>Csergő Vencel</t>
  </si>
  <si>
    <t>Vajda József</t>
  </si>
  <si>
    <t>Rák Gyula</t>
  </si>
  <si>
    <t>Kárpáti Ferenc</t>
  </si>
  <si>
    <t>Szathmári Zoltán</t>
  </si>
  <si>
    <t>EGYÉNI EREDMÉNYEK</t>
  </si>
  <si>
    <t>Komáromi Tibor</t>
  </si>
  <si>
    <t>Majzik Zsuzsanna</t>
  </si>
  <si>
    <t>Pilisi Gábor</t>
  </si>
  <si>
    <t>Flóris Pál</t>
  </si>
  <si>
    <t>Péter Gábor</t>
  </si>
  <si>
    <t>Miskei Vendel</t>
  </si>
  <si>
    <t>Straubinger Szilvia</t>
  </si>
  <si>
    <t>Brucker Lilla</t>
  </si>
  <si>
    <t>Karácsonyi- Horváth Edit</t>
  </si>
  <si>
    <t>Bujdos Ferenc</t>
  </si>
  <si>
    <t>Béda György</t>
  </si>
  <si>
    <t>Aranyos Géza</t>
  </si>
  <si>
    <t>Paks</t>
  </si>
  <si>
    <t>Horváth Tamás</t>
  </si>
  <si>
    <t>TMSZSE-II.</t>
  </si>
  <si>
    <t>TMSZSE-I.</t>
  </si>
  <si>
    <t>Andróczi Gréta</t>
  </si>
  <si>
    <t>Majzik Judit</t>
  </si>
  <si>
    <t>Alsónána SE</t>
  </si>
  <si>
    <t>MMG-AM</t>
  </si>
  <si>
    <t>Fastron AC Tolna</t>
  </si>
  <si>
    <t>Andriska Attila</t>
  </si>
  <si>
    <t>Veres Barna</t>
  </si>
  <si>
    <t>Rózsa Sándor</t>
  </si>
  <si>
    <t>Angyal Sándor</t>
  </si>
  <si>
    <t>Bartal Gergő</t>
  </si>
  <si>
    <t>Dömötör Marcell</t>
  </si>
  <si>
    <t>TMSZSE I</t>
  </si>
  <si>
    <t>Főfainé Balics Viktória</t>
  </si>
  <si>
    <t>Denkinger Barna</t>
  </si>
  <si>
    <t>Tóth Rómeó</t>
  </si>
  <si>
    <t>Dr. Bíró Gyula</t>
  </si>
  <si>
    <t>Borbandi György</t>
  </si>
  <si>
    <t>Kerekes Gábor</t>
  </si>
  <si>
    <t>Bonyhád</t>
  </si>
  <si>
    <t>Kiss Andrea</t>
  </si>
  <si>
    <t>Kőművesné Farkas Erika</t>
  </si>
  <si>
    <t>Ujváry-M. Géza</t>
  </si>
  <si>
    <t>Fogler Péter</t>
  </si>
  <si>
    <t>Kiss Ferenc</t>
  </si>
  <si>
    <t>SZEGESK</t>
  </si>
  <si>
    <t>x</t>
  </si>
  <si>
    <t>Petőcz Erik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</si>
</sst>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44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30" xfId="0" applyFill="1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 vertical="center"/>
    </xf>
    <xf numFmtId="0" fontId="0" fillId="33" borderId="0" xfId="0" applyFill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1" fillId="0" borderId="47" xfId="0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48" xfId="0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0" fillId="33" borderId="50" xfId="0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51" xfId="0" applyNumberFormat="1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zoomScalePageLayoutView="0" workbookViewId="0" topLeftCell="A61">
      <selection activeCell="K37" sqref="K37"/>
    </sheetView>
  </sheetViews>
  <sheetFormatPr defaultColWidth="9.00390625" defaultRowHeight="12.75"/>
  <cols>
    <col min="1" max="1" width="21.125" style="35" customWidth="1"/>
    <col min="2" max="2" width="15.875" style="49" customWidth="1"/>
    <col min="3" max="10" width="2.75390625" style="17" customWidth="1"/>
    <col min="11" max="11" width="4.625" style="17" customWidth="1"/>
    <col min="12" max="12" width="5.00390625" style="0" customWidth="1"/>
    <col min="13" max="13" width="3.00390625" style="0" customWidth="1"/>
    <col min="14" max="14" width="3.625" style="0" customWidth="1"/>
    <col min="15" max="15" width="9.25390625" style="0" customWidth="1"/>
  </cols>
  <sheetData>
    <row r="1" spans="1:11" ht="12.75">
      <c r="A1" s="30" t="s">
        <v>27</v>
      </c>
      <c r="C1"/>
      <c r="E1"/>
      <c r="F1"/>
      <c r="G1"/>
      <c r="H1"/>
      <c r="I1"/>
      <c r="J1"/>
      <c r="K1"/>
    </row>
    <row r="2" spans="1:17" s="27" customFormat="1" ht="13.5" customHeight="1" thickBot="1">
      <c r="A2" s="30"/>
      <c r="B2" s="50"/>
      <c r="C2" s="114" t="s">
        <v>0</v>
      </c>
      <c r="D2" s="114"/>
      <c r="E2" s="114"/>
      <c r="F2" s="114"/>
      <c r="G2" s="114"/>
      <c r="H2" s="114"/>
      <c r="I2" s="114"/>
      <c r="J2" s="114"/>
      <c r="K2" s="114"/>
      <c r="L2" s="114" t="s">
        <v>1</v>
      </c>
      <c r="M2" s="114"/>
      <c r="N2" s="114"/>
      <c r="O2" s="114"/>
      <c r="Q2" s="80"/>
    </row>
    <row r="3" spans="1:17" ht="13.5" customHeight="1" thickBot="1">
      <c r="A3" s="47" t="s">
        <v>2</v>
      </c>
      <c r="B3" s="47" t="s">
        <v>3</v>
      </c>
      <c r="C3" s="36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3" t="s">
        <v>4</v>
      </c>
      <c r="M3" s="4" t="s">
        <v>5</v>
      </c>
      <c r="N3" s="5" t="s">
        <v>6</v>
      </c>
      <c r="O3" s="6" t="s">
        <v>7</v>
      </c>
      <c r="Q3" s="81"/>
    </row>
    <row r="4" spans="1:17" ht="13.5" customHeight="1" thickBot="1">
      <c r="A4" s="32" t="s">
        <v>37</v>
      </c>
      <c r="B4" s="52" t="s">
        <v>40</v>
      </c>
      <c r="C4" s="103"/>
      <c r="D4" s="19"/>
      <c r="E4" s="19"/>
      <c r="F4" s="19">
        <v>2</v>
      </c>
      <c r="G4" s="19">
        <v>2</v>
      </c>
      <c r="H4" s="19">
        <v>1</v>
      </c>
      <c r="I4" s="19">
        <v>2</v>
      </c>
      <c r="J4" s="60">
        <v>3</v>
      </c>
      <c r="K4" s="19"/>
      <c r="L4" s="7">
        <f aca="true" t="shared" si="0" ref="L4:L9">COUNT(C4:K4)*3</f>
        <v>15</v>
      </c>
      <c r="M4" s="8">
        <f aca="true" t="shared" si="1" ref="M4:M9">SUM(C4:K4)</f>
        <v>10</v>
      </c>
      <c r="N4" s="9">
        <f aca="true" t="shared" si="2" ref="N4:N9">L4-M4</f>
        <v>5</v>
      </c>
      <c r="O4" s="10">
        <f aca="true" t="shared" si="3" ref="O4:O10">IF(L4=0,"",M4/L4*100)</f>
        <v>66.66666666666666</v>
      </c>
      <c r="Q4" s="82"/>
    </row>
    <row r="5" spans="1:17" ht="13.5" customHeight="1" thickBot="1">
      <c r="A5" s="32" t="s">
        <v>38</v>
      </c>
      <c r="B5" s="53" t="s">
        <v>40</v>
      </c>
      <c r="C5" s="104"/>
      <c r="D5" s="20"/>
      <c r="E5" s="20"/>
      <c r="F5" s="20">
        <v>2</v>
      </c>
      <c r="G5" s="20"/>
      <c r="H5" s="20"/>
      <c r="I5" s="20"/>
      <c r="J5" s="61"/>
      <c r="K5" s="20"/>
      <c r="L5" s="7">
        <f t="shared" si="0"/>
        <v>3</v>
      </c>
      <c r="M5" s="8">
        <f t="shared" si="1"/>
        <v>2</v>
      </c>
      <c r="N5" s="9">
        <f t="shared" si="2"/>
        <v>1</v>
      </c>
      <c r="O5" s="10">
        <f t="shared" si="3"/>
        <v>66.66666666666666</v>
      </c>
      <c r="Q5" s="82"/>
    </row>
    <row r="6" spans="1:17" ht="13.5" customHeight="1" thickBot="1">
      <c r="A6" s="74" t="s">
        <v>39</v>
      </c>
      <c r="B6" s="53" t="s">
        <v>40</v>
      </c>
      <c r="C6" s="105"/>
      <c r="D6" s="21"/>
      <c r="E6" s="21">
        <v>3</v>
      </c>
      <c r="F6" s="21">
        <v>2</v>
      </c>
      <c r="G6" s="21">
        <v>3</v>
      </c>
      <c r="H6" s="21">
        <v>0</v>
      </c>
      <c r="I6" s="21">
        <v>2</v>
      </c>
      <c r="J6" s="64">
        <v>3</v>
      </c>
      <c r="K6" s="21">
        <v>2</v>
      </c>
      <c r="L6" s="7">
        <f>COUNT(C6:K6)*3-1</f>
        <v>20</v>
      </c>
      <c r="M6" s="8">
        <f t="shared" si="1"/>
        <v>15</v>
      </c>
      <c r="N6" s="9">
        <f t="shared" si="2"/>
        <v>5</v>
      </c>
      <c r="O6" s="10">
        <f t="shared" si="3"/>
        <v>75</v>
      </c>
      <c r="Q6" s="82"/>
    </row>
    <row r="7" spans="1:17" ht="13.5" customHeight="1" thickBot="1">
      <c r="A7" s="34" t="s">
        <v>49</v>
      </c>
      <c r="B7" s="53" t="s">
        <v>40</v>
      </c>
      <c r="C7" s="105"/>
      <c r="D7" s="21">
        <v>3</v>
      </c>
      <c r="E7" s="21">
        <v>3</v>
      </c>
      <c r="F7" s="21"/>
      <c r="G7" s="21"/>
      <c r="H7" s="21">
        <v>1</v>
      </c>
      <c r="I7" s="21">
        <v>2</v>
      </c>
      <c r="J7" s="64"/>
      <c r="K7" s="21"/>
      <c r="L7" s="7">
        <f t="shared" si="0"/>
        <v>12</v>
      </c>
      <c r="M7" s="8">
        <f t="shared" si="1"/>
        <v>9</v>
      </c>
      <c r="N7" s="9">
        <f t="shared" si="2"/>
        <v>3</v>
      </c>
      <c r="O7" s="10">
        <f t="shared" si="3"/>
        <v>75</v>
      </c>
      <c r="Q7" s="82"/>
    </row>
    <row r="8" spans="1:17" ht="13.5" customHeight="1" thickBot="1">
      <c r="A8" s="34" t="s">
        <v>50</v>
      </c>
      <c r="B8" s="53" t="s">
        <v>40</v>
      </c>
      <c r="C8" s="105"/>
      <c r="D8" s="21">
        <v>3</v>
      </c>
      <c r="E8" s="21"/>
      <c r="F8" s="21"/>
      <c r="G8" s="21">
        <v>2</v>
      </c>
      <c r="H8" s="21"/>
      <c r="I8" s="21"/>
      <c r="J8" s="64"/>
      <c r="K8" s="21"/>
      <c r="L8" s="7">
        <f t="shared" si="0"/>
        <v>6</v>
      </c>
      <c r="M8" s="8">
        <f t="shared" si="1"/>
        <v>5</v>
      </c>
      <c r="N8" s="9">
        <f t="shared" si="2"/>
        <v>1</v>
      </c>
      <c r="O8" s="10">
        <f t="shared" si="3"/>
        <v>83.33333333333334</v>
      </c>
      <c r="Q8" s="82"/>
    </row>
    <row r="9" spans="1:17" ht="13.5" customHeight="1" thickBot="1">
      <c r="A9" s="34" t="s">
        <v>51</v>
      </c>
      <c r="B9" s="53" t="s">
        <v>40</v>
      </c>
      <c r="C9" s="106"/>
      <c r="D9" s="20">
        <v>2</v>
      </c>
      <c r="E9" s="20">
        <v>3</v>
      </c>
      <c r="F9" s="20"/>
      <c r="G9" s="20"/>
      <c r="H9" s="20"/>
      <c r="I9" s="20"/>
      <c r="J9" s="61">
        <v>2</v>
      </c>
      <c r="K9" s="66">
        <v>2</v>
      </c>
      <c r="L9" s="1">
        <f>COUNT(C9:K9)*3-1</f>
        <v>11</v>
      </c>
      <c r="M9" s="2">
        <f t="shared" si="1"/>
        <v>9</v>
      </c>
      <c r="N9" s="11">
        <f t="shared" si="2"/>
        <v>2</v>
      </c>
      <c r="O9" s="12">
        <f>IF(L9=0,"",M9/L9*100)</f>
        <v>81.81818181818183</v>
      </c>
      <c r="Q9" s="82"/>
    </row>
    <row r="10" spans="1:17" ht="13.5" customHeight="1" thickBot="1">
      <c r="A10" s="29"/>
      <c r="B10" s="54"/>
      <c r="C10" s="40"/>
      <c r="D10" s="26"/>
      <c r="E10" s="26"/>
      <c r="F10" s="26"/>
      <c r="G10" s="26"/>
      <c r="H10" s="26"/>
      <c r="I10" s="26"/>
      <c r="J10" s="65"/>
      <c r="K10" s="26"/>
      <c r="L10" s="1"/>
      <c r="M10" s="2"/>
      <c r="N10" s="11"/>
      <c r="O10" s="12">
        <f t="shared" si="3"/>
      </c>
      <c r="Q10" s="82"/>
    </row>
    <row r="11" spans="1:17" ht="13.5" customHeight="1" thickBot="1">
      <c r="A11" s="76"/>
      <c r="B11" s="77"/>
      <c r="C11" s="58"/>
      <c r="D11" s="58"/>
      <c r="E11" s="58"/>
      <c r="F11" s="58"/>
      <c r="G11" s="58"/>
      <c r="H11" s="58"/>
      <c r="I11" s="58"/>
      <c r="J11" s="58"/>
      <c r="K11" s="58"/>
      <c r="L11" s="78"/>
      <c r="M11" s="78"/>
      <c r="N11" s="78"/>
      <c r="O11" s="79">
        <f aca="true" t="shared" si="4" ref="O11:O17">IF(L11=0,"",M11/L11*100)</f>
      </c>
      <c r="Q11" s="82"/>
    </row>
    <row r="12" spans="1:17" ht="13.5" customHeight="1" thickBot="1">
      <c r="A12" s="31" t="s">
        <v>25</v>
      </c>
      <c r="B12" s="52" t="s">
        <v>47</v>
      </c>
      <c r="C12" s="72"/>
      <c r="D12" s="19"/>
      <c r="E12" s="19"/>
      <c r="F12" s="19"/>
      <c r="G12" s="19"/>
      <c r="H12" s="19"/>
      <c r="I12" s="19"/>
      <c r="J12" s="111"/>
      <c r="K12" s="68"/>
      <c r="L12" s="1">
        <f aca="true" t="shared" si="5" ref="L12:L18">COUNT(C12:K12)*3</f>
        <v>0</v>
      </c>
      <c r="M12" s="2">
        <f aca="true" t="shared" si="6" ref="M12:M18">SUM(C12:K12)</f>
        <v>0</v>
      </c>
      <c r="N12" s="11">
        <f aca="true" t="shared" si="7" ref="N12:N18">L12-M12</f>
        <v>0</v>
      </c>
      <c r="O12" s="10">
        <f t="shared" si="4"/>
      </c>
      <c r="Q12" s="81"/>
    </row>
    <row r="13" spans="1:17" ht="13.5" customHeight="1" thickBot="1">
      <c r="A13" s="34" t="s">
        <v>15</v>
      </c>
      <c r="B13" s="53" t="s">
        <v>47</v>
      </c>
      <c r="C13" s="63"/>
      <c r="D13" s="20"/>
      <c r="E13" s="20">
        <v>2</v>
      </c>
      <c r="F13" s="20"/>
      <c r="G13" s="20"/>
      <c r="H13" s="20">
        <v>1</v>
      </c>
      <c r="I13" s="20"/>
      <c r="J13" s="107"/>
      <c r="K13" s="20"/>
      <c r="L13" s="1">
        <f t="shared" si="5"/>
        <v>6</v>
      </c>
      <c r="M13" s="2">
        <f t="shared" si="6"/>
        <v>3</v>
      </c>
      <c r="N13" s="11">
        <f t="shared" si="7"/>
        <v>3</v>
      </c>
      <c r="O13" s="10">
        <f t="shared" si="4"/>
        <v>50</v>
      </c>
      <c r="Q13" s="81"/>
    </row>
    <row r="14" spans="1:17" ht="13.5" customHeight="1" thickBot="1">
      <c r="A14" s="32" t="s">
        <v>13</v>
      </c>
      <c r="B14" s="53" t="s">
        <v>47</v>
      </c>
      <c r="C14" s="73">
        <v>0</v>
      </c>
      <c r="D14" s="21">
        <v>0</v>
      </c>
      <c r="E14" s="21">
        <v>0</v>
      </c>
      <c r="F14" s="21">
        <v>0</v>
      </c>
      <c r="G14" s="21">
        <v>0</v>
      </c>
      <c r="H14" s="21">
        <v>1</v>
      </c>
      <c r="I14" s="21">
        <v>1</v>
      </c>
      <c r="J14" s="109"/>
      <c r="K14" s="21">
        <v>0</v>
      </c>
      <c r="L14" s="1">
        <f>COUNT(C14:K14)*3-1</f>
        <v>23</v>
      </c>
      <c r="M14" s="2">
        <f t="shared" si="6"/>
        <v>2</v>
      </c>
      <c r="N14" s="11">
        <f t="shared" si="7"/>
        <v>21</v>
      </c>
      <c r="O14" s="10">
        <f t="shared" si="4"/>
        <v>8.695652173913043</v>
      </c>
      <c r="Q14" s="82"/>
    </row>
    <row r="15" spans="1:17" ht="13.5" customHeight="1" thickBot="1">
      <c r="A15" s="32" t="s">
        <v>14</v>
      </c>
      <c r="B15" s="53" t="s">
        <v>47</v>
      </c>
      <c r="C15" s="73"/>
      <c r="D15" s="21"/>
      <c r="E15" s="21"/>
      <c r="F15" s="21"/>
      <c r="G15" s="21"/>
      <c r="H15" s="21"/>
      <c r="I15" s="21"/>
      <c r="J15" s="109"/>
      <c r="K15" s="21"/>
      <c r="L15" s="1">
        <f t="shared" si="5"/>
        <v>0</v>
      </c>
      <c r="M15" s="2">
        <f t="shared" si="6"/>
        <v>0</v>
      </c>
      <c r="N15" s="11">
        <f t="shared" si="7"/>
        <v>0</v>
      </c>
      <c r="O15" s="10">
        <f t="shared" si="4"/>
      </c>
      <c r="Q15" s="82"/>
    </row>
    <row r="16" spans="1:17" ht="13.5" customHeight="1" thickBot="1">
      <c r="A16" s="74" t="s">
        <v>31</v>
      </c>
      <c r="B16" s="53" t="s">
        <v>47</v>
      </c>
      <c r="C16" s="73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109"/>
      <c r="K16" s="21">
        <v>0</v>
      </c>
      <c r="L16" s="1">
        <f>COUNT(C16:K16)*3-2-2-1</f>
        <v>19</v>
      </c>
      <c r="M16" s="2">
        <f t="shared" si="6"/>
        <v>1</v>
      </c>
      <c r="N16" s="11">
        <f t="shared" si="7"/>
        <v>18</v>
      </c>
      <c r="O16" s="10">
        <f t="shared" si="4"/>
        <v>5.263157894736842</v>
      </c>
      <c r="Q16" s="82"/>
    </row>
    <row r="17" spans="1:17" ht="13.5" customHeight="1" thickBot="1">
      <c r="A17" s="34" t="s">
        <v>30</v>
      </c>
      <c r="B17" s="53" t="s">
        <v>47</v>
      </c>
      <c r="C17" s="73">
        <v>2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  <c r="J17" s="109"/>
      <c r="K17" s="21"/>
      <c r="L17" s="1">
        <f>COUNT(C17:K17)*3-1-1</f>
        <v>19</v>
      </c>
      <c r="M17" s="2">
        <f t="shared" si="6"/>
        <v>3</v>
      </c>
      <c r="N17" s="11">
        <f t="shared" si="7"/>
        <v>16</v>
      </c>
      <c r="O17" s="10">
        <f t="shared" si="4"/>
        <v>15.789473684210526</v>
      </c>
      <c r="Q17" s="82"/>
    </row>
    <row r="18" spans="1:17" ht="13.5" customHeight="1" thickBot="1">
      <c r="A18" s="34" t="s">
        <v>52</v>
      </c>
      <c r="B18" s="53" t="s">
        <v>47</v>
      </c>
      <c r="C18" s="73"/>
      <c r="D18" s="21"/>
      <c r="E18" s="21"/>
      <c r="F18" s="21"/>
      <c r="G18" s="21"/>
      <c r="H18" s="21"/>
      <c r="I18" s="21"/>
      <c r="J18" s="109"/>
      <c r="K18" s="21"/>
      <c r="L18" s="1">
        <f t="shared" si="5"/>
        <v>0</v>
      </c>
      <c r="M18" s="2">
        <f t="shared" si="6"/>
        <v>0</v>
      </c>
      <c r="N18" s="11">
        <f t="shared" si="7"/>
        <v>0</v>
      </c>
      <c r="O18" s="13"/>
      <c r="Q18" s="82"/>
    </row>
    <row r="19" spans="1:17" ht="13.5" customHeight="1" thickBot="1">
      <c r="A19" s="33"/>
      <c r="B19" s="54"/>
      <c r="C19" s="75"/>
      <c r="D19" s="22"/>
      <c r="E19" s="22"/>
      <c r="F19" s="22"/>
      <c r="G19" s="22"/>
      <c r="H19" s="22"/>
      <c r="I19" s="22"/>
      <c r="J19" s="110"/>
      <c r="K19" s="22"/>
      <c r="L19" s="1"/>
      <c r="M19" s="2"/>
      <c r="N19" s="11"/>
      <c r="O19" s="12">
        <f aca="true" t="shared" si="8" ref="O19:O25">IF(L19=0,"",M19/L19*100)</f>
      </c>
      <c r="Q19" s="82"/>
    </row>
    <row r="20" spans="1:17" ht="13.5" customHeight="1" thickBot="1">
      <c r="A20" s="76"/>
      <c r="B20" s="77"/>
      <c r="C20" s="58"/>
      <c r="D20" s="58"/>
      <c r="E20" s="58"/>
      <c r="F20" s="58"/>
      <c r="G20" s="58"/>
      <c r="H20" s="58"/>
      <c r="I20" s="58"/>
      <c r="J20" s="58"/>
      <c r="K20" s="58"/>
      <c r="L20" s="78"/>
      <c r="M20" s="78"/>
      <c r="N20" s="78"/>
      <c r="O20" s="79">
        <f t="shared" si="8"/>
      </c>
      <c r="Q20" s="81"/>
    </row>
    <row r="21" spans="1:17" ht="13.5" customHeight="1" thickBot="1">
      <c r="A21" s="31" t="s">
        <v>35</v>
      </c>
      <c r="B21" s="52" t="s">
        <v>48</v>
      </c>
      <c r="C21" s="45"/>
      <c r="D21" s="67"/>
      <c r="E21" s="23"/>
      <c r="F21" s="23">
        <v>1</v>
      </c>
      <c r="G21" s="23"/>
      <c r="H21" s="112"/>
      <c r="I21" s="23"/>
      <c r="J21" s="23">
        <v>1</v>
      </c>
      <c r="K21" s="23"/>
      <c r="L21" s="1">
        <f aca="true" t="shared" si="9" ref="L21:L26">COUNT(C21:K21)*3</f>
        <v>6</v>
      </c>
      <c r="M21" s="2">
        <f aca="true" t="shared" si="10" ref="M21:M26">SUM(C21:K21)</f>
        <v>2</v>
      </c>
      <c r="N21" s="15">
        <f aca="true" t="shared" si="11" ref="N21:N26">L21-M21</f>
        <v>4</v>
      </c>
      <c r="O21" s="12">
        <f t="shared" si="8"/>
        <v>33.33333333333333</v>
      </c>
      <c r="Q21" s="82"/>
    </row>
    <row r="22" spans="1:17" ht="13.5" customHeight="1" thickBot="1">
      <c r="A22" s="32" t="s">
        <v>44</v>
      </c>
      <c r="B22" s="53" t="s">
        <v>48</v>
      </c>
      <c r="C22" s="45">
        <v>0</v>
      </c>
      <c r="D22" s="67">
        <v>2</v>
      </c>
      <c r="E22" s="23">
        <v>0</v>
      </c>
      <c r="F22" s="23"/>
      <c r="G22" s="23">
        <v>0</v>
      </c>
      <c r="H22" s="112"/>
      <c r="I22" s="23">
        <v>0</v>
      </c>
      <c r="J22" s="23">
        <v>0</v>
      </c>
      <c r="K22" s="23">
        <v>1</v>
      </c>
      <c r="L22" s="1">
        <f t="shared" si="9"/>
        <v>21</v>
      </c>
      <c r="M22" s="2">
        <f t="shared" si="10"/>
        <v>3</v>
      </c>
      <c r="N22" s="15">
        <f t="shared" si="11"/>
        <v>18</v>
      </c>
      <c r="O22" s="12">
        <f t="shared" si="8"/>
        <v>14.285714285714285</v>
      </c>
      <c r="Q22" s="82"/>
    </row>
    <row r="23" spans="1:17" ht="13.5" customHeight="1" thickBot="1">
      <c r="A23" s="34" t="s">
        <v>45</v>
      </c>
      <c r="B23" s="51" t="s">
        <v>48</v>
      </c>
      <c r="C23" s="45"/>
      <c r="D23" s="67"/>
      <c r="E23" s="23"/>
      <c r="F23" s="23"/>
      <c r="G23" s="23"/>
      <c r="H23" s="112"/>
      <c r="I23" s="23">
        <v>3</v>
      </c>
      <c r="J23" s="23"/>
      <c r="K23" s="23">
        <v>3</v>
      </c>
      <c r="L23" s="1">
        <f t="shared" si="9"/>
        <v>6</v>
      </c>
      <c r="M23" s="2">
        <f t="shared" si="10"/>
        <v>6</v>
      </c>
      <c r="N23" s="15">
        <f t="shared" si="11"/>
        <v>0</v>
      </c>
      <c r="O23" s="12">
        <f t="shared" si="8"/>
        <v>100</v>
      </c>
      <c r="Q23" s="82"/>
    </row>
    <row r="24" spans="1:15" ht="13.5" customHeight="1" thickBot="1">
      <c r="A24" s="32" t="s">
        <v>53</v>
      </c>
      <c r="B24" s="69" t="s">
        <v>48</v>
      </c>
      <c r="C24" s="38">
        <v>3</v>
      </c>
      <c r="D24" s="61">
        <v>2</v>
      </c>
      <c r="E24" s="20">
        <v>3</v>
      </c>
      <c r="F24" s="20">
        <v>0</v>
      </c>
      <c r="G24" s="20">
        <v>2</v>
      </c>
      <c r="H24" s="107"/>
      <c r="I24" s="20"/>
      <c r="J24" s="20"/>
      <c r="K24" s="20"/>
      <c r="L24" s="1">
        <f t="shared" si="9"/>
        <v>15</v>
      </c>
      <c r="M24" s="2">
        <f t="shared" si="10"/>
        <v>10</v>
      </c>
      <c r="N24" s="15">
        <f t="shared" si="11"/>
        <v>5</v>
      </c>
      <c r="O24" s="12">
        <f t="shared" si="8"/>
        <v>66.66666666666666</v>
      </c>
    </row>
    <row r="25" spans="1:15" ht="13.5" customHeight="1" thickBot="1">
      <c r="A25" s="32" t="s">
        <v>54</v>
      </c>
      <c r="B25" s="48" t="s">
        <v>48</v>
      </c>
      <c r="C25" s="38">
        <v>2</v>
      </c>
      <c r="D25" s="61">
        <v>2</v>
      </c>
      <c r="E25" s="20">
        <v>0</v>
      </c>
      <c r="F25" s="20">
        <v>0</v>
      </c>
      <c r="G25" s="20">
        <v>2</v>
      </c>
      <c r="H25" s="107"/>
      <c r="I25" s="20">
        <v>3</v>
      </c>
      <c r="J25" s="20">
        <v>0</v>
      </c>
      <c r="K25" s="20">
        <v>3</v>
      </c>
      <c r="L25" s="1">
        <f t="shared" si="9"/>
        <v>24</v>
      </c>
      <c r="M25" s="2">
        <f t="shared" si="10"/>
        <v>12</v>
      </c>
      <c r="N25" s="15">
        <f t="shared" si="11"/>
        <v>12</v>
      </c>
      <c r="O25" s="12">
        <f t="shared" si="8"/>
        <v>50</v>
      </c>
    </row>
    <row r="26" spans="1:15" ht="13.5" customHeight="1" thickBot="1">
      <c r="A26" s="34" t="s">
        <v>29</v>
      </c>
      <c r="B26" s="53" t="s">
        <v>48</v>
      </c>
      <c r="C26" s="39"/>
      <c r="D26" s="64"/>
      <c r="E26" s="21"/>
      <c r="F26" s="21"/>
      <c r="G26" s="21"/>
      <c r="H26" s="109"/>
      <c r="I26" s="21"/>
      <c r="J26" s="21"/>
      <c r="K26" s="21"/>
      <c r="L26" s="1">
        <f t="shared" si="9"/>
        <v>0</v>
      </c>
      <c r="M26" s="2">
        <f t="shared" si="10"/>
        <v>0</v>
      </c>
      <c r="N26" s="15">
        <f t="shared" si="11"/>
        <v>0</v>
      </c>
      <c r="O26" s="12"/>
    </row>
    <row r="27" spans="1:15" ht="13.5" customHeight="1" thickBot="1">
      <c r="A27" s="33"/>
      <c r="B27" s="57"/>
      <c r="C27" s="44"/>
      <c r="D27" s="62"/>
      <c r="E27" s="22"/>
      <c r="F27" s="22"/>
      <c r="G27" s="22"/>
      <c r="H27" s="110"/>
      <c r="I27" s="22"/>
      <c r="J27" s="22"/>
      <c r="K27" s="22"/>
      <c r="L27" s="1"/>
      <c r="M27" s="2"/>
      <c r="N27" s="15"/>
      <c r="O27" s="12">
        <f aca="true" t="shared" si="12" ref="O27:O38">IF(L27=0,"",M27/L27*100)</f>
      </c>
    </row>
    <row r="28" spans="1:16" ht="13.5" customHeight="1" thickBot="1">
      <c r="A28" s="83"/>
      <c r="B28" s="56"/>
      <c r="C28" s="84"/>
      <c r="D28" s="84"/>
      <c r="E28" s="84"/>
      <c r="F28" s="84"/>
      <c r="G28" s="84"/>
      <c r="H28" s="84"/>
      <c r="I28" s="84"/>
      <c r="J28" s="84"/>
      <c r="K28" s="84"/>
      <c r="L28" s="28"/>
      <c r="M28" s="28"/>
      <c r="N28" s="28"/>
      <c r="O28" s="85">
        <f t="shared" si="12"/>
      </c>
      <c r="P28" s="82"/>
    </row>
    <row r="29" spans="1:15" ht="13.5" customHeight="1" thickBot="1">
      <c r="A29" s="31" t="s">
        <v>23</v>
      </c>
      <c r="B29" s="55" t="s">
        <v>46</v>
      </c>
      <c r="C29" s="37">
        <v>0</v>
      </c>
      <c r="D29" s="19">
        <v>1</v>
      </c>
      <c r="E29" s="19">
        <v>2</v>
      </c>
      <c r="F29" s="111"/>
      <c r="G29" s="19">
        <v>1</v>
      </c>
      <c r="H29" s="19">
        <v>3</v>
      </c>
      <c r="I29" s="19">
        <v>0</v>
      </c>
      <c r="J29" s="19">
        <v>2</v>
      </c>
      <c r="K29" s="60">
        <v>1</v>
      </c>
      <c r="L29" s="1">
        <f>COUNT(C29:K29)*3</f>
        <v>24</v>
      </c>
      <c r="M29" s="8">
        <f>SUM(C29:K29)</f>
        <v>10</v>
      </c>
      <c r="N29" s="14">
        <f>L29-M29</f>
        <v>14</v>
      </c>
      <c r="O29" s="10">
        <f t="shared" si="12"/>
        <v>41.66666666666667</v>
      </c>
    </row>
    <row r="30" spans="1:15" ht="13.5" customHeight="1" thickBot="1">
      <c r="A30" s="32" t="s">
        <v>11</v>
      </c>
      <c r="B30" s="53" t="s">
        <v>46</v>
      </c>
      <c r="C30" s="45"/>
      <c r="D30" s="23"/>
      <c r="E30" s="23">
        <v>3</v>
      </c>
      <c r="F30" s="112"/>
      <c r="G30" s="23">
        <v>3</v>
      </c>
      <c r="H30" s="23">
        <v>3</v>
      </c>
      <c r="I30" s="23">
        <v>3</v>
      </c>
      <c r="J30" s="23"/>
      <c r="K30" s="67">
        <v>3</v>
      </c>
      <c r="L30" s="7">
        <f>COUNT(C30:K30)*3</f>
        <v>15</v>
      </c>
      <c r="M30" s="8">
        <f>SUM(C30:K30)</f>
        <v>15</v>
      </c>
      <c r="N30" s="9">
        <f>L30-M30</f>
        <v>0</v>
      </c>
      <c r="O30" s="10">
        <f t="shared" si="12"/>
        <v>100</v>
      </c>
    </row>
    <row r="31" spans="1:15" ht="13.5" customHeight="1" thickBot="1">
      <c r="A31" s="32" t="s">
        <v>24</v>
      </c>
      <c r="B31" s="53" t="s">
        <v>46</v>
      </c>
      <c r="C31" s="45">
        <v>0</v>
      </c>
      <c r="D31" s="23">
        <v>0</v>
      </c>
      <c r="E31" s="23">
        <v>0</v>
      </c>
      <c r="F31" s="112"/>
      <c r="G31" s="23"/>
      <c r="H31" s="23"/>
      <c r="I31" s="23">
        <v>0</v>
      </c>
      <c r="J31" s="23">
        <v>3</v>
      </c>
      <c r="K31" s="67">
        <v>1</v>
      </c>
      <c r="L31" s="7">
        <f>COUNT(C31:K31)*3-2-2</f>
        <v>14</v>
      </c>
      <c r="M31" s="8">
        <f>SUM(C31:K31)</f>
        <v>4</v>
      </c>
      <c r="N31" s="9">
        <f>L31-M31</f>
        <v>10</v>
      </c>
      <c r="O31" s="10">
        <f t="shared" si="12"/>
        <v>28.57142857142857</v>
      </c>
    </row>
    <row r="32" spans="1:15" ht="13.5" customHeight="1" thickBot="1">
      <c r="A32" s="34" t="s">
        <v>32</v>
      </c>
      <c r="B32" s="69" t="s">
        <v>46</v>
      </c>
      <c r="C32" s="45"/>
      <c r="D32" s="23">
        <v>0</v>
      </c>
      <c r="E32" s="23"/>
      <c r="F32" s="112"/>
      <c r="G32" s="23">
        <v>1</v>
      </c>
      <c r="H32" s="23"/>
      <c r="I32" s="23">
        <v>0</v>
      </c>
      <c r="J32" s="23"/>
      <c r="K32" s="67"/>
      <c r="L32" s="7">
        <f>COUNT(C32:K32)*3-1-1</f>
        <v>7</v>
      </c>
      <c r="M32" s="8">
        <f>SUM(C32:K32)</f>
        <v>1</v>
      </c>
      <c r="N32" s="9">
        <f>L32-M32</f>
        <v>6</v>
      </c>
      <c r="O32" s="10">
        <f t="shared" si="12"/>
        <v>14.285714285714285</v>
      </c>
    </row>
    <row r="33" spans="1:15" ht="13.5" customHeight="1" thickBot="1">
      <c r="A33" s="32" t="s">
        <v>33</v>
      </c>
      <c r="B33" s="53" t="s">
        <v>46</v>
      </c>
      <c r="C33" s="45">
        <v>0</v>
      </c>
      <c r="D33" s="23"/>
      <c r="E33" s="23">
        <v>1</v>
      </c>
      <c r="F33" s="112"/>
      <c r="G33" s="23">
        <v>0</v>
      </c>
      <c r="H33" s="23">
        <v>1</v>
      </c>
      <c r="I33" s="23"/>
      <c r="J33" s="23">
        <v>3</v>
      </c>
      <c r="K33" s="67"/>
      <c r="L33" s="7">
        <f>COUNT(C33:K33)*3-1-2</f>
        <v>12</v>
      </c>
      <c r="M33" s="8">
        <f>SUM(C33:K33)</f>
        <v>5</v>
      </c>
      <c r="N33" s="9">
        <f>L33-M33</f>
        <v>7</v>
      </c>
      <c r="O33" s="10">
        <f t="shared" si="12"/>
        <v>41.66666666666667</v>
      </c>
    </row>
    <row r="34" spans="1:15" ht="13.5" customHeight="1" thickBot="1">
      <c r="A34" s="33"/>
      <c r="B34" s="54"/>
      <c r="C34" s="40"/>
      <c r="D34" s="22"/>
      <c r="E34" s="22"/>
      <c r="F34" s="110"/>
      <c r="G34" s="22"/>
      <c r="H34" s="22"/>
      <c r="I34" s="22"/>
      <c r="J34" s="22"/>
      <c r="K34" s="70"/>
      <c r="L34" s="1"/>
      <c r="M34" s="2"/>
      <c r="N34" s="11"/>
      <c r="O34" s="12">
        <f t="shared" si="12"/>
      </c>
    </row>
    <row r="35" spans="1:16" ht="13.5" customHeight="1" thickBot="1">
      <c r="A35" s="83"/>
      <c r="B35" s="59"/>
      <c r="C35" s="25"/>
      <c r="D35" s="58"/>
      <c r="E35" s="58"/>
      <c r="F35" s="58"/>
      <c r="G35" s="58"/>
      <c r="H35" s="25"/>
      <c r="I35" s="58"/>
      <c r="J35" s="58"/>
      <c r="K35" s="58"/>
      <c r="L35" s="16"/>
      <c r="M35" s="16"/>
      <c r="N35" s="16"/>
      <c r="O35" s="86">
        <f t="shared" si="12"/>
      </c>
      <c r="P35" s="82"/>
    </row>
    <row r="36" spans="1:15" ht="13.5" customHeight="1" thickBot="1">
      <c r="A36" s="34" t="s">
        <v>10</v>
      </c>
      <c r="B36" s="52" t="s">
        <v>55</v>
      </c>
      <c r="C36" s="38">
        <v>2</v>
      </c>
      <c r="D36" s="20">
        <v>2</v>
      </c>
      <c r="E36" s="107"/>
      <c r="F36" s="20">
        <v>2</v>
      </c>
      <c r="G36" s="20">
        <v>3</v>
      </c>
      <c r="H36" s="61"/>
      <c r="I36" s="20">
        <v>3</v>
      </c>
      <c r="J36" s="20">
        <v>3</v>
      </c>
      <c r="K36" s="20">
        <v>1</v>
      </c>
      <c r="L36" s="1">
        <f>COUNT(C36:K36)*3</f>
        <v>21</v>
      </c>
      <c r="M36" s="8">
        <f>SUM(C36:K36)</f>
        <v>16</v>
      </c>
      <c r="N36" s="14">
        <f>L36-M36</f>
        <v>5</v>
      </c>
      <c r="O36" s="10">
        <f t="shared" si="12"/>
        <v>76.19047619047619</v>
      </c>
    </row>
    <row r="37" spans="1:15" ht="13.5" customHeight="1" thickBot="1">
      <c r="A37" s="34" t="s">
        <v>20</v>
      </c>
      <c r="B37" s="69" t="s">
        <v>43</v>
      </c>
      <c r="C37" s="39"/>
      <c r="D37" s="21"/>
      <c r="E37" s="109"/>
      <c r="F37" s="21"/>
      <c r="G37" s="21"/>
      <c r="H37" s="64">
        <v>2</v>
      </c>
      <c r="I37" s="21"/>
      <c r="J37" s="21"/>
      <c r="K37" s="21"/>
      <c r="L37" s="1">
        <f>COUNT(C37:K37)*3</f>
        <v>3</v>
      </c>
      <c r="M37" s="2">
        <f>SUM(C37:K37)</f>
        <v>2</v>
      </c>
      <c r="N37" s="15">
        <f>L37-M37</f>
        <v>1</v>
      </c>
      <c r="O37" s="10">
        <f t="shared" si="12"/>
        <v>66.66666666666666</v>
      </c>
    </row>
    <row r="38" spans="1:15" ht="13.5" customHeight="1" thickBot="1">
      <c r="A38" s="34" t="s">
        <v>34</v>
      </c>
      <c r="B38" s="69" t="s">
        <v>43</v>
      </c>
      <c r="C38" s="39">
        <v>2</v>
      </c>
      <c r="D38" s="24">
        <v>3</v>
      </c>
      <c r="E38" s="107"/>
      <c r="F38" s="39">
        <v>3</v>
      </c>
      <c r="G38" s="21">
        <v>3</v>
      </c>
      <c r="H38" s="64">
        <v>3</v>
      </c>
      <c r="I38" s="21">
        <v>3</v>
      </c>
      <c r="J38" s="21">
        <v>3</v>
      </c>
      <c r="K38" s="21">
        <v>2</v>
      </c>
      <c r="L38" s="1">
        <f>COUNT(C38:K38)*3</f>
        <v>24</v>
      </c>
      <c r="M38" s="2">
        <f>SUM(C38:K38)</f>
        <v>22</v>
      </c>
      <c r="N38" s="11">
        <f>L38-M38</f>
        <v>2</v>
      </c>
      <c r="O38" s="10">
        <f t="shared" si="12"/>
        <v>91.66666666666666</v>
      </c>
    </row>
    <row r="39" spans="1:15" ht="13.5" customHeight="1" thickBot="1">
      <c r="A39" s="34" t="s">
        <v>56</v>
      </c>
      <c r="B39" s="69" t="s">
        <v>43</v>
      </c>
      <c r="C39" s="39">
        <v>3</v>
      </c>
      <c r="D39" s="24">
        <v>3</v>
      </c>
      <c r="E39" s="109"/>
      <c r="F39" s="39">
        <v>3</v>
      </c>
      <c r="G39" s="21">
        <v>3</v>
      </c>
      <c r="H39" s="64">
        <v>2</v>
      </c>
      <c r="I39" s="21">
        <v>3</v>
      </c>
      <c r="J39" s="21">
        <v>3</v>
      </c>
      <c r="K39" s="24">
        <v>3</v>
      </c>
      <c r="L39" s="1">
        <f>COUNT(C39:K39)*3</f>
        <v>24</v>
      </c>
      <c r="M39" s="2">
        <f>SUM(C39:K39)</f>
        <v>23</v>
      </c>
      <c r="N39" s="11">
        <f>L39-M39</f>
        <v>1</v>
      </c>
      <c r="O39" s="10">
        <f>IF(L39=0,"",M39/L39*100)</f>
        <v>95.83333333333334</v>
      </c>
    </row>
    <row r="40" spans="1:15" ht="13.5" customHeight="1" thickBot="1">
      <c r="A40" s="33"/>
      <c r="B40" s="54"/>
      <c r="C40" s="44"/>
      <c r="D40" s="22"/>
      <c r="E40" s="110"/>
      <c r="F40" s="22"/>
      <c r="G40" s="22"/>
      <c r="H40" s="62"/>
      <c r="I40" s="22"/>
      <c r="J40" s="22"/>
      <c r="K40" s="71"/>
      <c r="L40" s="88"/>
      <c r="M40" s="89"/>
      <c r="N40" s="90"/>
      <c r="O40" s="10"/>
    </row>
    <row r="41" spans="1:16" ht="13.5" customHeight="1" thickBot="1">
      <c r="A41" s="83"/>
      <c r="B41" s="56"/>
      <c r="C41" s="84"/>
      <c r="D41" s="84"/>
      <c r="E41" s="84"/>
      <c r="F41" s="84"/>
      <c r="G41" s="84"/>
      <c r="H41" s="84"/>
      <c r="I41" s="84"/>
      <c r="J41" s="84"/>
      <c r="K41" s="84"/>
      <c r="L41" s="28"/>
      <c r="M41" s="28"/>
      <c r="N41" s="28"/>
      <c r="O41" s="87">
        <f aca="true" t="shared" si="13" ref="O41:O46">IF(L41=0,"",M41/L41*100)</f>
      </c>
      <c r="P41" s="82"/>
    </row>
    <row r="42" spans="1:15" ht="13.5" customHeight="1" thickBot="1">
      <c r="A42" s="31" t="s">
        <v>9</v>
      </c>
      <c r="B42" s="69" t="s">
        <v>42</v>
      </c>
      <c r="C42" s="37">
        <v>1</v>
      </c>
      <c r="D42" s="19">
        <v>0</v>
      </c>
      <c r="E42" s="19">
        <v>2</v>
      </c>
      <c r="F42" s="19">
        <v>3</v>
      </c>
      <c r="G42" s="60">
        <v>0</v>
      </c>
      <c r="H42" s="19"/>
      <c r="I42" s="19"/>
      <c r="J42" s="19"/>
      <c r="K42" s="111"/>
      <c r="L42" s="1">
        <f>COUNT(C42:K42)*3</f>
        <v>15</v>
      </c>
      <c r="M42" s="8">
        <f>SUM(C42:K42)</f>
        <v>6</v>
      </c>
      <c r="N42" s="14">
        <f>L42-M42</f>
        <v>9</v>
      </c>
      <c r="O42" s="10">
        <f t="shared" si="13"/>
        <v>40</v>
      </c>
    </row>
    <row r="43" spans="1:15" ht="13.5" customHeight="1" thickBot="1">
      <c r="A43" s="32" t="s">
        <v>12</v>
      </c>
      <c r="B43" s="69" t="s">
        <v>42</v>
      </c>
      <c r="C43" s="38">
        <v>0</v>
      </c>
      <c r="D43" s="20"/>
      <c r="E43" s="20"/>
      <c r="F43" s="20">
        <v>3</v>
      </c>
      <c r="G43" s="61">
        <v>2</v>
      </c>
      <c r="H43" s="20">
        <v>3</v>
      </c>
      <c r="I43" s="20">
        <v>3</v>
      </c>
      <c r="J43" s="20">
        <v>1</v>
      </c>
      <c r="K43" s="107"/>
      <c r="L43" s="7">
        <f>COUNT(C43:K43)*3</f>
        <v>18</v>
      </c>
      <c r="M43" s="8">
        <f>SUM(C43:K43)</f>
        <v>12</v>
      </c>
      <c r="N43" s="9">
        <f>L43-M43</f>
        <v>6</v>
      </c>
      <c r="O43" s="12">
        <f t="shared" si="13"/>
        <v>66.66666666666666</v>
      </c>
    </row>
    <row r="44" spans="1:15" ht="13.5" customHeight="1" thickBot="1">
      <c r="A44" s="32" t="s">
        <v>36</v>
      </c>
      <c r="B44" s="69" t="s">
        <v>42</v>
      </c>
      <c r="C44" s="38"/>
      <c r="D44" s="20"/>
      <c r="E44" s="20"/>
      <c r="F44" s="20"/>
      <c r="G44" s="61"/>
      <c r="H44" s="20">
        <v>3</v>
      </c>
      <c r="I44" s="20"/>
      <c r="J44" s="20"/>
      <c r="K44" s="107"/>
      <c r="L44" s="1">
        <f>COUNT(C44:K44)*3</f>
        <v>3</v>
      </c>
      <c r="M44" s="8">
        <f>SUM(C44:K44)</f>
        <v>3</v>
      </c>
      <c r="N44" s="14">
        <f>L44-M44</f>
        <v>0</v>
      </c>
      <c r="O44" s="12">
        <f t="shared" si="13"/>
        <v>100</v>
      </c>
    </row>
    <row r="45" spans="1:15" ht="13.5" customHeight="1" thickBot="1">
      <c r="A45" s="35" t="s">
        <v>26</v>
      </c>
      <c r="B45" s="69" t="s">
        <v>42</v>
      </c>
      <c r="C45" s="38">
        <v>1</v>
      </c>
      <c r="D45" s="20">
        <v>3</v>
      </c>
      <c r="E45" s="20">
        <v>1</v>
      </c>
      <c r="F45" s="20">
        <v>3</v>
      </c>
      <c r="G45" s="61">
        <v>0</v>
      </c>
      <c r="H45" s="20">
        <v>3</v>
      </c>
      <c r="I45" s="20">
        <v>3</v>
      </c>
      <c r="J45" s="20">
        <v>0</v>
      </c>
      <c r="K45" s="107"/>
      <c r="L45" s="7">
        <f>COUNT(C45:K45)*3</f>
        <v>24</v>
      </c>
      <c r="M45" s="8">
        <f>SUM(C45:K45)</f>
        <v>14</v>
      </c>
      <c r="N45" s="9">
        <f>L45-M45</f>
        <v>10</v>
      </c>
      <c r="O45" s="12">
        <f t="shared" si="13"/>
        <v>58.333333333333336</v>
      </c>
    </row>
    <row r="46" spans="1:15" ht="13.5" customHeight="1" thickBot="1">
      <c r="A46" s="33" t="s">
        <v>70</v>
      </c>
      <c r="B46" s="69" t="s">
        <v>42</v>
      </c>
      <c r="C46" s="44"/>
      <c r="D46" s="22"/>
      <c r="E46" s="22"/>
      <c r="F46" s="22"/>
      <c r="G46" s="62"/>
      <c r="H46" s="22"/>
      <c r="I46" s="22">
        <v>2</v>
      </c>
      <c r="J46" s="22"/>
      <c r="K46" s="110"/>
      <c r="L46" s="7">
        <f>COUNT(C46:K46)*3</f>
        <v>3</v>
      </c>
      <c r="M46" s="8">
        <f>SUM(C46:K46)</f>
        <v>2</v>
      </c>
      <c r="N46" s="9">
        <f>L46-M46</f>
        <v>1</v>
      </c>
      <c r="O46" s="12">
        <f t="shared" si="13"/>
        <v>66.66666666666666</v>
      </c>
    </row>
    <row r="47" spans="1:16" ht="13.5" customHeight="1" thickBot="1">
      <c r="A47" s="81"/>
      <c r="B47" s="59"/>
      <c r="C47" s="58"/>
      <c r="D47" s="58"/>
      <c r="E47" s="58"/>
      <c r="F47" s="58"/>
      <c r="G47" s="58"/>
      <c r="H47" s="58"/>
      <c r="I47" s="58"/>
      <c r="J47" s="58"/>
      <c r="K47" s="58"/>
      <c r="L47" s="91"/>
      <c r="M47" s="91"/>
      <c r="N47" s="91"/>
      <c r="O47" s="79"/>
      <c r="P47" s="82"/>
    </row>
    <row r="48" spans="1:15" ht="13.5" customHeight="1" thickBot="1">
      <c r="A48" s="94" t="s">
        <v>18</v>
      </c>
      <c r="B48" s="55" t="s">
        <v>8</v>
      </c>
      <c r="C48" s="41">
        <v>3</v>
      </c>
      <c r="D48" s="19">
        <v>3</v>
      </c>
      <c r="E48" s="19">
        <v>2</v>
      </c>
      <c r="F48" s="19"/>
      <c r="G48" s="19">
        <v>3</v>
      </c>
      <c r="H48" s="19">
        <v>3</v>
      </c>
      <c r="I48" s="111"/>
      <c r="J48" s="19">
        <v>3</v>
      </c>
      <c r="K48" s="19">
        <v>2</v>
      </c>
      <c r="L48" s="1">
        <f aca="true" t="shared" si="14" ref="L48:L53">COUNT(C48:K48)*3</f>
        <v>21</v>
      </c>
      <c r="M48" s="8">
        <f aca="true" t="shared" si="15" ref="M48:M53">SUM(C48:K48)</f>
        <v>19</v>
      </c>
      <c r="N48" s="14">
        <f aca="true" t="shared" si="16" ref="N48:N53">L48-M48</f>
        <v>2</v>
      </c>
      <c r="O48" s="10">
        <f aca="true" t="shared" si="17" ref="O48:O54">IF(L48=0,"",M48/L48*100)</f>
        <v>90.47619047619048</v>
      </c>
    </row>
    <row r="49" spans="1:15" ht="13.5" customHeight="1" thickBot="1">
      <c r="A49" s="92" t="s">
        <v>22</v>
      </c>
      <c r="B49" s="48" t="s">
        <v>8</v>
      </c>
      <c r="C49" s="42">
        <v>3</v>
      </c>
      <c r="D49" s="23"/>
      <c r="E49" s="23">
        <v>2</v>
      </c>
      <c r="F49" s="23">
        <v>1</v>
      </c>
      <c r="G49" s="23"/>
      <c r="H49" s="23">
        <v>2</v>
      </c>
      <c r="I49" s="112"/>
      <c r="J49" s="23">
        <v>2</v>
      </c>
      <c r="K49" s="23">
        <v>0</v>
      </c>
      <c r="L49" s="1">
        <f t="shared" si="14"/>
        <v>18</v>
      </c>
      <c r="M49" s="8">
        <f t="shared" si="15"/>
        <v>10</v>
      </c>
      <c r="N49" s="14">
        <f t="shared" si="16"/>
        <v>8</v>
      </c>
      <c r="O49" s="10">
        <f t="shared" si="17"/>
        <v>55.55555555555556</v>
      </c>
    </row>
    <row r="50" spans="1:15" ht="13.5" customHeight="1" thickBot="1">
      <c r="A50" s="92" t="s">
        <v>16</v>
      </c>
      <c r="B50" s="48" t="s">
        <v>8</v>
      </c>
      <c r="C50" s="42">
        <v>3</v>
      </c>
      <c r="D50" s="23"/>
      <c r="E50" s="23"/>
      <c r="F50" s="23">
        <v>0</v>
      </c>
      <c r="G50" s="23"/>
      <c r="H50" s="23">
        <v>0</v>
      </c>
      <c r="I50" s="112"/>
      <c r="J50" s="23"/>
      <c r="K50" s="23"/>
      <c r="L50" s="1">
        <f>COUNT(C50:K50)*3-2</f>
        <v>7</v>
      </c>
      <c r="M50" s="8">
        <f t="shared" si="15"/>
        <v>3</v>
      </c>
      <c r="N50" s="14">
        <f t="shared" si="16"/>
        <v>4</v>
      </c>
      <c r="O50" s="10">
        <f t="shared" si="17"/>
        <v>42.857142857142854</v>
      </c>
    </row>
    <row r="51" spans="1:15" ht="13.5" customHeight="1" thickBot="1">
      <c r="A51" s="93" t="s">
        <v>17</v>
      </c>
      <c r="B51" s="51" t="s">
        <v>8</v>
      </c>
      <c r="C51" s="42"/>
      <c r="D51" s="23"/>
      <c r="E51" s="23">
        <v>2</v>
      </c>
      <c r="F51" s="23">
        <v>2</v>
      </c>
      <c r="G51" s="23"/>
      <c r="H51" s="23">
        <v>2</v>
      </c>
      <c r="I51" s="112"/>
      <c r="J51" s="23">
        <v>3</v>
      </c>
      <c r="K51" s="23">
        <v>1</v>
      </c>
      <c r="L51" s="1">
        <f>COUNT(C51:K51)*3-1</f>
        <v>14</v>
      </c>
      <c r="M51" s="8">
        <f t="shared" si="15"/>
        <v>10</v>
      </c>
      <c r="N51" s="14">
        <f t="shared" si="16"/>
        <v>4</v>
      </c>
      <c r="O51" s="10">
        <f t="shared" si="17"/>
        <v>71.42857142857143</v>
      </c>
    </row>
    <row r="52" spans="1:15" ht="13.5" customHeight="1" thickBot="1">
      <c r="A52" s="92" t="s">
        <v>28</v>
      </c>
      <c r="B52" s="53" t="s">
        <v>8</v>
      </c>
      <c r="C52" s="43"/>
      <c r="D52" s="20">
        <v>3</v>
      </c>
      <c r="E52" s="20"/>
      <c r="F52" s="20"/>
      <c r="G52" s="20">
        <v>3</v>
      </c>
      <c r="H52" s="20"/>
      <c r="I52" s="107"/>
      <c r="J52" s="20"/>
      <c r="K52" s="20"/>
      <c r="L52" s="1">
        <f t="shared" si="14"/>
        <v>6</v>
      </c>
      <c r="M52" s="8">
        <f t="shared" si="15"/>
        <v>6</v>
      </c>
      <c r="N52" s="14">
        <f t="shared" si="16"/>
        <v>0</v>
      </c>
      <c r="O52" s="10">
        <f t="shared" si="17"/>
        <v>100</v>
      </c>
    </row>
    <row r="53" spans="1:15" ht="13.5" customHeight="1" thickBot="1">
      <c r="A53" s="92" t="s">
        <v>21</v>
      </c>
      <c r="B53" s="53" t="s">
        <v>8</v>
      </c>
      <c r="C53" s="43"/>
      <c r="D53" s="20">
        <v>3</v>
      </c>
      <c r="E53" s="20"/>
      <c r="F53" s="20"/>
      <c r="G53" s="20">
        <v>3</v>
      </c>
      <c r="H53" s="20"/>
      <c r="I53" s="107"/>
      <c r="J53" s="20"/>
      <c r="K53" s="20"/>
      <c r="L53" s="1">
        <f t="shared" si="14"/>
        <v>6</v>
      </c>
      <c r="M53" s="8">
        <f t="shared" si="15"/>
        <v>6</v>
      </c>
      <c r="N53" s="14">
        <f t="shared" si="16"/>
        <v>0</v>
      </c>
      <c r="O53" s="10">
        <f t="shared" si="17"/>
        <v>100</v>
      </c>
    </row>
    <row r="54" spans="1:15" ht="13.5" customHeight="1" thickBot="1">
      <c r="A54" s="33"/>
      <c r="B54" s="54"/>
      <c r="C54" s="40"/>
      <c r="D54" s="22"/>
      <c r="E54" s="22"/>
      <c r="F54" s="22"/>
      <c r="G54" s="22"/>
      <c r="H54" s="22"/>
      <c r="I54" s="110"/>
      <c r="J54" s="22"/>
      <c r="K54" s="71"/>
      <c r="L54" s="1"/>
      <c r="M54" s="8"/>
      <c r="N54" s="14"/>
      <c r="O54" s="10">
        <f t="shared" si="17"/>
      </c>
    </row>
    <row r="55" spans="1:16" ht="13.5" customHeight="1" thickBot="1">
      <c r="A55" s="81"/>
      <c r="B55" s="59"/>
      <c r="C55" s="95"/>
      <c r="D55" s="95"/>
      <c r="E55" s="95"/>
      <c r="F55" s="95"/>
      <c r="G55" s="95"/>
      <c r="H55" s="95"/>
      <c r="I55" s="95"/>
      <c r="J55" s="95"/>
      <c r="K55" s="95"/>
      <c r="L55" s="91"/>
      <c r="M55" s="91"/>
      <c r="N55" s="91"/>
      <c r="O55" s="79"/>
      <c r="P55" s="82"/>
    </row>
    <row r="56" spans="1:15" ht="13.5" customHeight="1" thickBot="1">
      <c r="A56" s="31" t="s">
        <v>57</v>
      </c>
      <c r="B56" s="55" t="s">
        <v>62</v>
      </c>
      <c r="C56" s="37"/>
      <c r="D56" s="19"/>
      <c r="E56" s="60"/>
      <c r="F56" s="19"/>
      <c r="G56" s="111"/>
      <c r="H56" s="19"/>
      <c r="I56" s="19"/>
      <c r="J56" s="19">
        <v>0</v>
      </c>
      <c r="K56" s="19">
        <v>0</v>
      </c>
      <c r="L56" s="7">
        <f>COUNT(C56:K56)*3-1</f>
        <v>5</v>
      </c>
      <c r="M56" s="8">
        <f>SUM(C56:K56)</f>
        <v>0</v>
      </c>
      <c r="N56" s="9">
        <f>L56-M56</f>
        <v>5</v>
      </c>
      <c r="O56" s="12">
        <f aca="true" t="shared" si="18" ref="O56:O61">IF(L56=0,"",M56/L56*100)</f>
        <v>0</v>
      </c>
    </row>
    <row r="57" spans="1:15" ht="13.5" customHeight="1" thickBot="1">
      <c r="A57" s="32" t="s">
        <v>58</v>
      </c>
      <c r="B57" s="53" t="s">
        <v>62</v>
      </c>
      <c r="C57" s="38"/>
      <c r="D57" s="20"/>
      <c r="E57" s="61"/>
      <c r="F57" s="20">
        <v>2</v>
      </c>
      <c r="G57" s="107"/>
      <c r="H57" s="20">
        <v>2</v>
      </c>
      <c r="I57" s="20"/>
      <c r="J57" s="20"/>
      <c r="K57" s="20">
        <v>2</v>
      </c>
      <c r="L57" s="1">
        <f>COUNT(C57:K57)*3-1</f>
        <v>8</v>
      </c>
      <c r="M57" s="8">
        <f>SUM(C57:K57)</f>
        <v>6</v>
      </c>
      <c r="N57" s="14">
        <f>L57-M57</f>
        <v>2</v>
      </c>
      <c r="O57" s="12">
        <f t="shared" si="18"/>
        <v>75</v>
      </c>
    </row>
    <row r="58" spans="1:15" ht="13.5" customHeight="1" thickBot="1">
      <c r="A58" s="34" t="s">
        <v>59</v>
      </c>
      <c r="B58" s="53" t="s">
        <v>62</v>
      </c>
      <c r="C58" s="38">
        <v>2</v>
      </c>
      <c r="D58" s="20">
        <v>1</v>
      </c>
      <c r="E58" s="61">
        <v>3</v>
      </c>
      <c r="F58" s="20">
        <v>3</v>
      </c>
      <c r="G58" s="107"/>
      <c r="H58" s="20"/>
      <c r="I58" s="20">
        <v>1</v>
      </c>
      <c r="J58" s="20">
        <v>0</v>
      </c>
      <c r="K58" s="20">
        <v>2</v>
      </c>
      <c r="L58" s="1">
        <f>COUNT(C58:K58)*3</f>
        <v>21</v>
      </c>
      <c r="M58" s="2">
        <f>SUM(C58:K58)</f>
        <v>12</v>
      </c>
      <c r="N58" s="11">
        <f>L58-M58</f>
        <v>9</v>
      </c>
      <c r="O58" s="12">
        <f t="shared" si="18"/>
        <v>57.14285714285714</v>
      </c>
    </row>
    <row r="59" spans="1:15" ht="13.5" customHeight="1" thickBot="1">
      <c r="A59" s="34" t="s">
        <v>60</v>
      </c>
      <c r="B59" s="53" t="s">
        <v>62</v>
      </c>
      <c r="C59" s="38">
        <v>1</v>
      </c>
      <c r="D59" s="20">
        <v>0</v>
      </c>
      <c r="E59" s="61">
        <v>2</v>
      </c>
      <c r="F59" s="20">
        <v>1</v>
      </c>
      <c r="G59" s="107"/>
      <c r="H59" s="20">
        <v>0</v>
      </c>
      <c r="I59" s="20">
        <v>0</v>
      </c>
      <c r="J59" s="20">
        <v>0</v>
      </c>
      <c r="K59" s="20">
        <v>0</v>
      </c>
      <c r="L59" s="1">
        <f>COUNT(C59:K59)*3-2-2</f>
        <v>20</v>
      </c>
      <c r="M59" s="2">
        <f>SUM(C59:K59)</f>
        <v>4</v>
      </c>
      <c r="N59" s="11">
        <f>L59-M59</f>
        <v>16</v>
      </c>
      <c r="O59" s="12">
        <f t="shared" si="18"/>
        <v>20</v>
      </c>
    </row>
    <row r="60" spans="1:15" ht="13.5" customHeight="1" thickBot="1">
      <c r="A60" s="34" t="s">
        <v>61</v>
      </c>
      <c r="B60" s="53" t="s">
        <v>62</v>
      </c>
      <c r="C60" s="39">
        <v>1</v>
      </c>
      <c r="D60" s="21">
        <v>0</v>
      </c>
      <c r="E60" s="64">
        <v>2</v>
      </c>
      <c r="F60" s="21">
        <v>3</v>
      </c>
      <c r="G60" s="109"/>
      <c r="H60" s="21">
        <v>0</v>
      </c>
      <c r="I60" s="21">
        <v>0</v>
      </c>
      <c r="J60" s="21"/>
      <c r="K60" s="21"/>
      <c r="L60" s="1">
        <f>COUNT(C60:K60)*3</f>
        <v>18</v>
      </c>
      <c r="M60" s="8">
        <f>SUM(C60:K60)</f>
        <v>6</v>
      </c>
      <c r="N60" s="14">
        <f>L60-M60</f>
        <v>12</v>
      </c>
      <c r="O60" s="12">
        <f t="shared" si="18"/>
        <v>33.33333333333333</v>
      </c>
    </row>
    <row r="61" spans="1:15" ht="13.5" customHeight="1" thickBot="1">
      <c r="A61" s="33"/>
      <c r="B61" s="54"/>
      <c r="C61" s="44"/>
      <c r="D61" s="22"/>
      <c r="E61" s="62"/>
      <c r="F61" s="22"/>
      <c r="G61" s="110"/>
      <c r="H61" s="22"/>
      <c r="I61" s="22"/>
      <c r="J61" s="22"/>
      <c r="K61" s="22"/>
      <c r="L61" s="1"/>
      <c r="M61" s="8"/>
      <c r="N61" s="14"/>
      <c r="O61" s="12">
        <f t="shared" si="18"/>
      </c>
    </row>
    <row r="62" spans="1:16" ht="13.5" customHeight="1" thickBot="1">
      <c r="A62" s="83"/>
      <c r="B62" s="56"/>
      <c r="C62" s="25"/>
      <c r="D62" s="25"/>
      <c r="E62" s="25"/>
      <c r="F62" s="25"/>
      <c r="G62" s="25"/>
      <c r="H62" s="25"/>
      <c r="I62" s="25"/>
      <c r="J62" s="25"/>
      <c r="K62" s="25"/>
      <c r="L62" s="91"/>
      <c r="M62" s="91"/>
      <c r="N62" s="91"/>
      <c r="O62" s="79"/>
      <c r="P62" s="82"/>
    </row>
    <row r="63" spans="1:16" ht="13.5" customHeight="1" thickBot="1">
      <c r="A63" s="31" t="s">
        <v>63</v>
      </c>
      <c r="B63" s="55" t="s">
        <v>68</v>
      </c>
      <c r="C63" s="63">
        <v>0</v>
      </c>
      <c r="D63" s="107"/>
      <c r="E63" s="20"/>
      <c r="F63" s="20">
        <v>0</v>
      </c>
      <c r="G63" s="20"/>
      <c r="H63" s="20">
        <v>0</v>
      </c>
      <c r="I63" s="20">
        <v>0</v>
      </c>
      <c r="J63" s="20">
        <v>0</v>
      </c>
      <c r="K63" s="20"/>
      <c r="L63" s="113">
        <f>COUNT(C63:K63)*3-2-1-1-2</f>
        <v>9</v>
      </c>
      <c r="M63" s="8">
        <f aca="true" t="shared" si="19" ref="M63:M68">SUM(C63:K63)</f>
        <v>0</v>
      </c>
      <c r="N63" s="14">
        <f aca="true" t="shared" si="20" ref="N63:N68">L63-M63</f>
        <v>9</v>
      </c>
      <c r="O63" s="10">
        <f aca="true" t="shared" si="21" ref="O63:O68">IF(L63=0,"",M63/L63*100)</f>
        <v>0</v>
      </c>
      <c r="P63" t="s">
        <v>69</v>
      </c>
    </row>
    <row r="64" spans="1:15" ht="13.5" customHeight="1" thickBot="1">
      <c r="A64" s="32" t="s">
        <v>64</v>
      </c>
      <c r="B64" s="53" t="s">
        <v>68</v>
      </c>
      <c r="C64" s="63"/>
      <c r="D64" s="107"/>
      <c r="E64" s="20">
        <v>0</v>
      </c>
      <c r="F64" s="20"/>
      <c r="G64" s="20">
        <v>0</v>
      </c>
      <c r="H64" s="20">
        <v>0</v>
      </c>
      <c r="I64" s="20"/>
      <c r="J64" s="20"/>
      <c r="K64" s="20">
        <v>0</v>
      </c>
      <c r="L64" s="113">
        <f>COUNT(C64:K64)*3</f>
        <v>12</v>
      </c>
      <c r="M64" s="2">
        <f t="shared" si="19"/>
        <v>0</v>
      </c>
      <c r="N64" s="11">
        <f t="shared" si="20"/>
        <v>12</v>
      </c>
      <c r="O64" s="10">
        <f t="shared" si="21"/>
        <v>0</v>
      </c>
    </row>
    <row r="65" spans="1:16" ht="13.5" customHeight="1" thickBot="1">
      <c r="A65" s="34" t="s">
        <v>65</v>
      </c>
      <c r="B65" s="53" t="s">
        <v>68</v>
      </c>
      <c r="C65" s="63">
        <v>2</v>
      </c>
      <c r="D65" s="107"/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</v>
      </c>
      <c r="L65" s="113">
        <f>COUNT(C65:K65)*3-1-1-2</f>
        <v>20</v>
      </c>
      <c r="M65" s="2">
        <f t="shared" si="19"/>
        <v>3</v>
      </c>
      <c r="N65" s="11">
        <f t="shared" si="20"/>
        <v>17</v>
      </c>
      <c r="O65" s="10">
        <f t="shared" si="21"/>
        <v>15</v>
      </c>
      <c r="P65" t="s">
        <v>69</v>
      </c>
    </row>
    <row r="66" spans="1:15" ht="13.5" customHeight="1" thickBot="1">
      <c r="A66" s="34" t="s">
        <v>66</v>
      </c>
      <c r="B66" s="53" t="s">
        <v>68</v>
      </c>
      <c r="C66" s="63">
        <v>2</v>
      </c>
      <c r="D66" s="107"/>
      <c r="E66" s="20">
        <v>0</v>
      </c>
      <c r="F66" s="20">
        <v>0</v>
      </c>
      <c r="G66" s="20">
        <v>0</v>
      </c>
      <c r="H66" s="20"/>
      <c r="I66" s="20"/>
      <c r="J66" s="20">
        <v>0</v>
      </c>
      <c r="K66" s="20"/>
      <c r="L66" s="113">
        <f>COUNT(C66:K66)*3-1-1-1</f>
        <v>12</v>
      </c>
      <c r="M66" s="8">
        <f t="shared" si="19"/>
        <v>2</v>
      </c>
      <c r="N66" s="14">
        <f t="shared" si="20"/>
        <v>10</v>
      </c>
      <c r="O66" s="10">
        <f t="shared" si="21"/>
        <v>16.666666666666664</v>
      </c>
    </row>
    <row r="67" spans="1:15" ht="13.5" customHeight="1" thickBot="1">
      <c r="A67" s="34" t="s">
        <v>41</v>
      </c>
      <c r="B67" s="53" t="s">
        <v>68</v>
      </c>
      <c r="C67" s="63">
        <v>3</v>
      </c>
      <c r="D67" s="107"/>
      <c r="E67" s="20">
        <v>0</v>
      </c>
      <c r="F67" s="20"/>
      <c r="G67" s="20"/>
      <c r="H67" s="20">
        <v>0</v>
      </c>
      <c r="I67" s="20">
        <v>0</v>
      </c>
      <c r="J67" s="20">
        <v>1</v>
      </c>
      <c r="K67" s="20">
        <v>1</v>
      </c>
      <c r="L67" s="113">
        <f>COUNT(C67:K67)*3-2</f>
        <v>16</v>
      </c>
      <c r="M67" s="2">
        <f t="shared" si="19"/>
        <v>5</v>
      </c>
      <c r="N67" s="11">
        <f t="shared" si="20"/>
        <v>11</v>
      </c>
      <c r="O67" s="10">
        <f t="shared" si="21"/>
        <v>31.25</v>
      </c>
    </row>
    <row r="68" spans="1:15" ht="13.5" customHeight="1" thickBot="1">
      <c r="A68" s="32" t="s">
        <v>67</v>
      </c>
      <c r="B68" s="53" t="s">
        <v>68</v>
      </c>
      <c r="C68" s="63"/>
      <c r="D68" s="107"/>
      <c r="E68" s="20"/>
      <c r="F68" s="20">
        <v>0</v>
      </c>
      <c r="G68" s="20"/>
      <c r="H68" s="20"/>
      <c r="I68" s="20"/>
      <c r="J68" s="20"/>
      <c r="K68" s="20"/>
      <c r="L68" s="113">
        <f>COUNT(C68:K68)*3</f>
        <v>3</v>
      </c>
      <c r="M68" s="2">
        <f t="shared" si="19"/>
        <v>0</v>
      </c>
      <c r="N68" s="15">
        <f t="shared" si="20"/>
        <v>3</v>
      </c>
      <c r="O68" s="12">
        <f t="shared" si="21"/>
        <v>0</v>
      </c>
    </row>
    <row r="69" spans="1:15" ht="13.5" customHeight="1" thickBot="1">
      <c r="A69" s="97"/>
      <c r="B69" s="96"/>
      <c r="C69" s="46"/>
      <c r="D69" s="108"/>
      <c r="E69" s="26"/>
      <c r="F69" s="25"/>
      <c r="G69" s="98"/>
      <c r="H69" s="98"/>
      <c r="I69" s="98"/>
      <c r="J69" s="98"/>
      <c r="K69" s="26"/>
      <c r="L69" s="99"/>
      <c r="M69" s="100"/>
      <c r="N69" s="102"/>
      <c r="O69" s="101"/>
    </row>
    <row r="71" spans="1:15" ht="12.75">
      <c r="A71" s="35" t="s">
        <v>19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</row>
  </sheetData>
  <sheetProtection/>
  <mergeCells count="3">
    <mergeCell ref="C2:K2"/>
    <mergeCell ref="L2:O2"/>
    <mergeCell ref="B71:O71"/>
  </mergeCells>
  <printOptions/>
  <pageMargins left="0.7" right="0.7" top="0.75" bottom="0.75" header="0.3" footer="0.3"/>
  <pageSetup horizontalDpi="600" verticalDpi="600" orientation="portrait" paperSize="9" r:id="rId1"/>
  <ignoredErrors>
    <ignoredError sqref="L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preapo@freemail.hu</cp:lastModifiedBy>
  <cp:lastPrinted>2016-09-07T12:28:47Z</cp:lastPrinted>
  <dcterms:created xsi:type="dcterms:W3CDTF">2002-10-11T16:39:46Z</dcterms:created>
  <dcterms:modified xsi:type="dcterms:W3CDTF">2023-11-28T19:05:06Z</dcterms:modified>
  <cp:category/>
  <cp:version/>
  <cp:contentType/>
  <cp:contentStatus/>
</cp:coreProperties>
</file>